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Francisca Rojas\Downloads\"/>
    </mc:Choice>
  </mc:AlternateContent>
  <xr:revisionPtr revIDLastSave="0" documentId="13_ncr:1_{44F4F350-295E-49B0-A968-C3DE6D19E875}" xr6:coauthVersionLast="47" xr6:coauthVersionMax="47" xr10:uidLastSave="{00000000-0000-0000-0000-000000000000}"/>
  <bookViews>
    <workbookView xWindow="-110" yWindow="-110" windowWidth="19420" windowHeight="10300" xr2:uid="{3F3E7B4B-48B9-4EEF-BF5F-10A678E1CDB8}"/>
  </bookViews>
  <sheets>
    <sheet name="Preguntas - Respuestas" sheetId="1" r:id="rId1"/>
    <sheet name="Proyeccion Resultados" sheetId="3" r:id="rId2"/>
    <sheet name="Proyeccion Alumnos " sheetId="10" r:id="rId3"/>
    <sheet name="Flujo Caja  Proyectado" sheetId="6" r:id="rId4"/>
    <sheet name="Capex" sheetId="7" r:id="rId5"/>
    <sheet name="Aportes Estatales" sheetId="5" r:id="rId6"/>
    <sheet name="Apertura Cuentas Por cobrar"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A8" i="10" l="1"/>
  <c r="Z8" i="10"/>
  <c r="Y8" i="10"/>
  <c r="X8" i="10"/>
  <c r="W8" i="10"/>
  <c r="W7" i="10"/>
  <c r="X7" i="10"/>
  <c r="Y7" i="10"/>
  <c r="Z7" i="10"/>
  <c r="AA7" i="10"/>
  <c r="W6" i="10"/>
  <c r="X6" i="10"/>
  <c r="Y6" i="10"/>
  <c r="Z6" i="10"/>
  <c r="AA6" i="10"/>
  <c r="AA5" i="10"/>
  <c r="Z5" i="10"/>
  <c r="Y5" i="10"/>
  <c r="X5" i="10"/>
  <c r="W5" i="10"/>
  <c r="J21" i="3"/>
  <c r="I5" i="6"/>
  <c r="O6" i="5"/>
  <c r="O7" i="5"/>
  <c r="O8" i="5"/>
  <c r="O9" i="5"/>
  <c r="O10" i="5"/>
  <c r="C11" i="5"/>
  <c r="D11" i="5"/>
  <c r="E11" i="5"/>
  <c r="F11" i="5"/>
  <c r="G11" i="5"/>
  <c r="H11" i="5"/>
  <c r="I11" i="5"/>
  <c r="J11" i="5"/>
  <c r="K11" i="5"/>
  <c r="L11" i="5"/>
  <c r="M11" i="5"/>
  <c r="N11" i="5"/>
  <c r="O11" i="5"/>
  <c r="C12" i="5"/>
  <c r="D12" i="5"/>
  <c r="E12" i="5"/>
  <c r="F12" i="5"/>
  <c r="G12" i="5"/>
  <c r="H12" i="5"/>
  <c r="I12" i="5"/>
  <c r="J12" i="5"/>
  <c r="K12" i="5"/>
  <c r="L12" i="5"/>
  <c r="M12" i="5"/>
  <c r="N12" i="5"/>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alcChain>
</file>

<file path=xl/sharedStrings.xml><?xml version="1.0" encoding="utf-8"?>
<sst xmlns="http://schemas.openxmlformats.org/spreadsheetml/2006/main" count="235" uniqueCount="201">
  <si>
    <t>N°</t>
  </si>
  <si>
    <t>FECHA RECEPCIÓN PREGUNTA</t>
  </si>
  <si>
    <t>HORA</t>
  </si>
  <si>
    <t>PREGUNTA</t>
  </si>
  <si>
    <t>RESPUESTA</t>
  </si>
  <si>
    <t>En que etapa va la licitación previa ya adjudicada este año a Tanner. cuando se ejecutarán desembolsos y el impacto futuro en resultados.</t>
  </si>
  <si>
    <t>El proceso de empréstito está en la etapa de contrato de crédito, en acuerdo con la calendarización del proceso. Los desembolsos se ejecutaran una vez que se encuentren totalmente tramitados los actos administrativos que la sustentan. Se espera en el transcurso del año. Las amortizaciones de la deuda y su impacto se encuentra integrado en las proyeccionas en hoja adjunta a esta planilla y en el informe de deuda y carga financiera</t>
  </si>
  <si>
    <t>Existe prebalance año 2026?</t>
  </si>
  <si>
    <t>En hoja adjunta a esta planilla encontrará la proyeccion de resultado, flujo de caja y Capex</t>
  </si>
  <si>
    <t>Proyección de al menos 5 años de estado de resultados y flujo de caja (N° alumnos, ventas, ebitda, resultado líquido, capex totales, stock deuda y nivel de caja esperado). Agregando ítems correspondiente a última licitación.</t>
  </si>
  <si>
    <t xml:space="preserve">En hoja adjunta a esta planilla encontrará proyeccion de de resultado, flujo de caja . Los datos de Capex corresponde a la inversión en infraestructura. La principal Inversion corresponde al proyecto Costa que esta financiado con recursos de operación Financiera con la Banca , el resto es financiado por aportes de recursos propios  y fondos de proyectos . Se adjuntan hoja con proyección de alumnos pertinente para la proyección y hoja de Proyección de Resultados que contiene indicadores financieros como Ebitda </t>
  </si>
  <si>
    <t>Ya se llevaron a cabo las elecciones del consejo universitario? Quiénes son los integrantes actuales?-</t>
  </si>
  <si>
    <t>Para información sobre el consejo universitario visite la página web https://estatuto.uv.cl/</t>
  </si>
  <si>
    <t>Ya se renovaron las líneas de WK con Santander y Estado? Hasta qué fecha? Por qué montos?</t>
  </si>
  <si>
    <t>La licitación de lineas de crédito proveniente de la licitación pública ID 5212-21-LR21 se encuentra renovada en las mismas condiciones que el contrato original suscrito y por el mismo periodo. Los antecedentes del proceso estan disponibles en portal de Mercado Público</t>
  </si>
  <si>
    <t>Se mantiene la política de realizar el 100% del pago de las líneas de sobregiro en marzo de cada año o se modifico?</t>
  </si>
  <si>
    <t xml:space="preserve">La consulta contiene una imprecisión conceptual que corresponde aclarar. La institución no aplica una política de pago del 100% de las líneas de sobregiro "en marzo de cada año". El instrumento licitado —sea que se denomine línea de crédito en cuenta corriente o sobregiro pactado— constituye, en ambos casos, una operación de crédito .
El marco aplicable a las operaciones de crédito de las universidades estatales, en su calidad de organismos del Estado, está determinado por el artículo 63 N°7 de la Constitución Política de la República, conforme al cual sólo pueden contratarse empréstitos cuyo vencimiento no exceda el término del respectivo período presidencial, como es el caso de saldos de deuda por uso de lineas de credito o sobregiro.
En consecuencia, la vigencia y extinción de la deuda por la línea de crédito en cuenta corriente / sobregiro pactado está referida al término del período presidencial —cuyo hito es el cambio de mando de marzo, de periodicidad cuatrienal— y no a un vencimiento anual en marzo. Dicha regla se mantiene plenamente vigente y no ha sido modificada.
</t>
  </si>
  <si>
    <t>Inversiones financieras: Observamos una disminución relevante en las inversiones financieras respecto del año anterior. ¿A qué se debe esta variación? ¿Corresponde al uso de recursos para proyectos específicos, inversiones, pago de deuda o financiamiento de la operación?</t>
  </si>
  <si>
    <t>Se efectuó la liquidacion de depositos a plazo por MM$ 1.600 de recursos asociados a un proyecto. Los recursos se encuentran en cuenta corriente bancaria en la actualidad</t>
  </si>
  <si>
    <t>Fondos asociados a proyectos: Favor indicar cuáles son los principales ingresos esperados por proyectos durante 2026 y 2027, detallando montos estimados y fechas de recepción.</t>
  </si>
  <si>
    <t>Los ingresos esperados por proyectos son los siguientes: Respecto al año 2026, sobre planes de fortalecimiento de las universidades estatales (PFE) se esperan MM$1.375 por recepcionar. Sobre el PACE (Programa de acompañamiento y acceso efectivo) se esperan MM$235.325. Para el aporte institucional de universidades estatales el monto por  recibir durante el año asciende a los MM$4.662, para proyectos de investigación se presupuestan MM$5.400. Sobre los aportes del año 2027 , el proyecto AIUE estima recibir MM$7.501 , PFE MM$1.200 y proyectos de investigación MM$4.944</t>
  </si>
  <si>
    <t>Cuentas por cobrar: Se observa un incremento importante en las cuentas por cobrar respecto de 2024. Favor explicar las principales causas de esta variación, su evolución durante 2026 y el desglose por concepto de Gratuidad, CAE, Fondo Solidario y otros aportes relevantes.</t>
  </si>
  <si>
    <t>El incremento observado en las cuentas por cobrar respecto del ejercicio 2024 se explica principalmente por la existencia de recursos devengados que, al cierre del período, se encontraban pendientes de percepción. En particular, quedaron por percibir MM$2.956 correspondientes a Gratuidad y MM$114 asociados a becas, cuyos recursos fueron recibidos durante el mes de enero del ejercicio siguiente.
Adicionalmente, las cuentas por cobrar asociadas a proyectos registraron un incremento de MM$1.920, producto de recursos comprometidos y pendientes de transferencia al cierre del período.
Por otra parte, se reconoció una cuenta por cobrar por MM$7.500 correspondiente a recursos pendientes de percepción asociados a la tramitación del crédito de reestructuración de pasivos, cuyo desembolso también fue recibido percibidos durante el ejercicio en curso.
En consecuencia, el incremento de las cuentas por cobrar responde principalmente a diferencias temporales entre el devengo y la percepción efectiva de los recursos.</t>
  </si>
  <si>
    <t>Calendario de deuda: Favor remitir el calendario de vencimientos de la deuda financiera de largo plazo, separando amortizaciones de capital e intereses.</t>
  </si>
  <si>
    <t>Se adjunta informe endeudamiento y carga financiera</t>
  </si>
  <si>
    <t>Proyecciones financieras 2026-2027: Favor compartir las proyecciones de ingresos, EBITDA, resultado final, endeudamiento, principales ratios financieros y cantidad de alumnos para los años 2026 y 2027.</t>
  </si>
  <si>
    <t>En hoja adjunta a esta planilla encontrará las proyecciones, antecedentes de alumnos estan en respuesta de matricula , incluye ratios financieros como Ebitda y referente a la deuda el informe Endeudamiento y Carga financiera</t>
  </si>
  <si>
    <t>Capacidad de pago: Favor presentar proyecciones de flujo de caja para 2026 y 2027 que respalden la capacidad de pago del nuevo financiamiento solicitado.</t>
  </si>
  <si>
    <t xml:space="preserve">En hoja adjunta a esta planilla encontrará proyección Financiera para años 2026 de EERR y Flujo de Caja  e informe de matriculas </t>
  </si>
  <si>
    <t>Matrícula 2026: Favor informar la cantidad total de alumnos vigentes al año 2026, indicando la variación respecto de 2025.</t>
  </si>
  <si>
    <t>Se adjunta informe de matricula año 2025 y 2026</t>
  </si>
  <si>
    <t>Retraso en aportes estatales: En los estados financieros se menciona un desfase en la recepción de recursos ministeriales. Favor detallar las causas, fechas efectivas de recepción, impacto sobre la liquidez institucional y medidas implementadas para mitigar futuros descalces de caja.</t>
  </si>
  <si>
    <t>El retraso en la percepción de determinados recursos estatales estuvo asociado a los plazos y al calendario de transferencia de recursos por parte del Estado. En particular, los recursos correspondientes a los decretos de asignación de cierre de año de beneficios estudiantiles del ejercicio 2025, asociados a Gratuidad y Becas, fueron percibidos efectivamente entre los días 5 y 7 de enero de 2026, por un monto total de MM$ 3.068.
Esta situación generó un desfase temporal entre el reconocimiento contable de dichos ingresos, correspondientes al ejercicio 2025, y su percepción efectiva durante los primeros días de enero de 2026. Como consecuencia, se produjo una presión transitoria sobre la posición de liquidez y sobre el calendario de disponibilidad de recursos para atender oportunamente las obligaciones institucionales. No obstante, una vez recibidos los recursos pendientes, la situación fue regularizada.
Con el objeto de mitigar los efectos de eventuales descalces temporales entre los flujos de ingresos y egresos, la Institución mantiene mecanismos de gestión de capital de trabajo, incluyendo líneas de crédito y/o líneas de sobregiro, que permiten contar con liquidez de respaldo ante diferencias temporales en el calendario de recepción de recursos. Estos mecanismos son consistentes con la contratación de líneas de crédito que se busca formalizar mediante el presente proceso de adquisición.</t>
  </si>
  <si>
    <t>Aging de cuentas por cobrar: Favor remitir un aging detallado de las cuentas por cobrar, incluyendo documentos protestados, cartera en cobranza, documentos informados por Equifax y el plan de recuperación asociado.</t>
  </si>
  <si>
    <t>En hoja adjunta a esta planilla encontrará cuadro con apertura de cuentas por cobrar . La Universidad se encuentra implementando un plan de recuperación de las cuentas por cobrar, el cual contempla acciones tanto de cobranza interna como externa. En este contexto, se está trabajando con empresas especializadas de cobranza para fortalecer la recuperación de la cartera morosa, intesificando las acciones de cobranza judicial si la deuda tiene merito de cobro por esta via.
Adicionalmente, se han reforzado los controles internos orientados a incentivar la regularización de las obligaciones pendientes, mediante la aplicación de medidas administrativas, tales como bloqueos de avance curricular y otras restricciones definidas conforme a la normativa institucional vigente, resguardando siempre el cumplimiento de la legislación aplicable.
Estas acciones buscan mejorar la gestión de recuperación de la cartera, disminuir la morosidad y fortalecer el control sobre las cuentas por cobrar.</t>
  </si>
  <si>
    <t>Provisiones y contingencias: Favor explicar el incremento observado en provisiones y detallar cualquier contingencia relevante que pudiera afectar la generación de flujo futuro.</t>
  </si>
  <si>
    <t>El incremento observado en las provisiones obedece a la actualización de la política de deterioro de la cartera de cuentas por cobrar de la Universidad. En este proceso, se revisó y adecuó la metodología de estimación de incobrabilidad, considerando el comportamiento histórico de recuperación de la cartera y las expectativas de cobranza futuras, en concordancia con los criterios contables aplicables.
Como resultado de este análisis, se determinó la necesidad de incrementar la provisión por pérdidas crediticias esperadas, con el objeto de que esta refleje de manera más fiel la calidad y el riesgo de recuperación de la cartera de cuentas por cobrar. Esta actualización fortalece la razonabilidad de los estados financieros y asegura que la valorización de los activos financieros represente adecuadamente su expectativa de recuperabilidad.
Respecto de contingencias relevantes, a la fecha no existen situaciones que se estime puedan afectar significativamente la generación de flujos futuros de la Universidad.</t>
  </si>
  <si>
    <t>Estructura de acreedores: Favor presentar una estructura actualizada de acreedores financieros, incluyendo montos vigentes, vencimientos, garantías asociadas y restricciones contractuales relevantes</t>
  </si>
  <si>
    <t>Se adjunta informe de endeudamiento y carga financiera, las distintas deudas crediticias contraidas por la universidades y su uso se encuentra detallado en informe, cada una de ellas tiene garantia  hipotecarias asociada para la cobertura de riesgo, hasta 1,3 veces en promedio del valor inicial de la deuda. Las Lineas de credito vigentes no tienen garantia asociada</t>
  </si>
  <si>
    <t>Garantías inmobiliarias: Favor remitir tasaciones actualizadas de los inmuebles ofrecidos en garantía y confirmar la existencia o inexistencia de gravámenes, hipotecas u otras restricciones relevantes.</t>
  </si>
  <si>
    <t>Las bases de licitación que regulan el proceso no contemplan la suscripción de hipoteca para este proceso de licitacion.</t>
  </si>
  <si>
    <t xml:space="preserve">Dependencia de aportes estatales: Favor cuantificar el porcentaje de ingresos provenientes de Gratuidad, Aporte Fiscal Directo y otros aportes estatales, junto con las medidas de mitigación consideradas ante eventuales retrasos en transferencias o cambios regulatorios. </t>
  </si>
  <si>
    <t xml:space="preserve">En hoja adjunta a esta planilla encontrará los aportes Estatales que tienen un alto impacto con  de 66% de los ingresos  de la Universidad. Los alumnos de pregrado en un 66% de los ingresos por aranceles  estan financiados por gratuidad, otras fuentes de financiamiento como Becas Mineduc, Credito con Aval del Estado representan un 12% del total de ingreso por aranceles y  el pago de familia que es lo que cancelan los alumnos equivale un monto aprox de MM$ 9.000 representa un  12% . Otros aporte importante es el Aporte Fiscal Directo  </t>
  </si>
  <si>
    <t>Reestructuración de pasivos: Favor detallar el empréstito contratado para reestructuración de pasivos, indicando el destino de los recursos, deudas refinanciadas, beneficios financieros obtenidos y el impacto esperado sobre los flujos futuros.</t>
  </si>
  <si>
    <t>Restruturación de Pasivos corresponde a la estructuracion de deuda de corto plazo como Lineas de Credito por MM$ 12.000. tomadas con Banco Santander y Banco Estado además de contar con  MM$ 3.000 en capital de trabajo . La Operación permite tener una mejor posición financiera  traspasando deuda de corto a larrgo plazo, mejorando con ello los indices de liquidez, composición de deuda con mayor cobertura de largo que corto y se refleja en los estados financiero auditados a diciembre de 2025. Se adjunta inforrme de endeudamiento y carga financiera  y proyecciones para los años 2026 - 2030</t>
  </si>
  <si>
    <t>Detalle líneas aprobadas vigentes con la Banca.</t>
  </si>
  <si>
    <t>Pregunta no se responde por haber ingresado fuera del plazo consignado para estos efectos en el numeral 3 "Etapas y plazos" de las bases de licitación</t>
  </si>
  <si>
    <t>Detalle matriculas 2026, por alumno de pre grado, post grado, gratuidad, cae, etc.</t>
  </si>
  <si>
    <t>A qué se debe el aumento de la cuenta “deudores comerciales y otras cuentas por cobrar” que pasa de $33.244.881 en 2024  a $44.625.373 en 2025</t>
  </si>
  <si>
    <t>Pre balance a junio 26-25.</t>
  </si>
  <si>
    <t>ESTADO DE RESULTADOS Y OTRO RESULTADO INTEGRAL POR FUNCIÓN</t>
  </si>
  <si>
    <t>31.12.2026</t>
  </si>
  <si>
    <t>31.12.2027</t>
  </si>
  <si>
    <t>31.12.2028</t>
  </si>
  <si>
    <t>31.12.2029</t>
  </si>
  <si>
    <t>31.12.2030</t>
  </si>
  <si>
    <t>M$</t>
  </si>
  <si>
    <t>Ingresos de actividades ordinarias</t>
  </si>
  <si>
    <t>Matriculas</t>
  </si>
  <si>
    <t>Aranceles de pregrado</t>
  </si>
  <si>
    <t>Aranceles de posgrado</t>
  </si>
  <si>
    <t>Otros apotes fiscales</t>
  </si>
  <si>
    <t>Fondos concursables (Subvenciones gubern</t>
  </si>
  <si>
    <t>Prestaciones de servicio</t>
  </si>
  <si>
    <t>Otros ingresos</t>
  </si>
  <si>
    <t>Menos: becas internas</t>
  </si>
  <si>
    <t>Menos: diferencias de aranceles por grat</t>
  </si>
  <si>
    <t xml:space="preserve">Costos operacionales </t>
  </si>
  <si>
    <t>Remuneraciones del personal</t>
  </si>
  <si>
    <t>Gastos del personal académico</t>
  </si>
  <si>
    <t>Compra de bienes y servicios</t>
  </si>
  <si>
    <t>Costos de prestaciones de servicios</t>
  </si>
  <si>
    <t>Depreciación</t>
  </si>
  <si>
    <t>Otros</t>
  </si>
  <si>
    <t>Ganancia (pérdida) bruta</t>
  </si>
  <si>
    <t xml:space="preserve">Gastos de administración </t>
  </si>
  <si>
    <t>Gastos generales</t>
  </si>
  <si>
    <t>Gastos del personal</t>
  </si>
  <si>
    <t>Estimación deudores incobrables</t>
  </si>
  <si>
    <t>Publicidad</t>
  </si>
  <si>
    <t>Seguros</t>
  </si>
  <si>
    <t>Mantenciones y reparaciones</t>
  </si>
  <si>
    <t>Resultado Operacional</t>
  </si>
  <si>
    <t>Ingresos financieros</t>
  </si>
  <si>
    <t>Costos financieros</t>
  </si>
  <si>
    <t>Otros gastos</t>
  </si>
  <si>
    <t xml:space="preserve">Diferencias de cambio </t>
  </si>
  <si>
    <t>Resultado por unidades de reajuste</t>
  </si>
  <si>
    <t>Resultado en inversiones utilizando el método de la participación</t>
  </si>
  <si>
    <t>Ganancia (pérdida) antes de impuestos</t>
  </si>
  <si>
    <t>Resultado por impuestos a las ganancias</t>
  </si>
  <si>
    <t>Ganancia (pérdida) después de impuesto</t>
  </si>
  <si>
    <t>Ganancia procedente de actividades continuadas</t>
  </si>
  <si>
    <t>Resultado procedente de operaciones discontinuadas</t>
  </si>
  <si>
    <t>Resultado atribuible a:</t>
  </si>
  <si>
    <t>La Entidad</t>
  </si>
  <si>
    <t>Participaciones no controladoras</t>
  </si>
  <si>
    <t>Otros resultados integrales por revaluación de activos</t>
  </si>
  <si>
    <t>Otros resultados integrales por activos financieros</t>
  </si>
  <si>
    <t>Otros resultados integrales por pasivos financieros</t>
  </si>
  <si>
    <t>Otros resultados integrales por beneficios a los empleados</t>
  </si>
  <si>
    <t>Otros resultados integrales varios</t>
  </si>
  <si>
    <t>Otro resultado integral</t>
  </si>
  <si>
    <t>Resultado integral total atribuible a:</t>
  </si>
  <si>
    <t>Resultado Integral Total</t>
  </si>
  <si>
    <t>Resultado Op</t>
  </si>
  <si>
    <t>Margen Op</t>
  </si>
  <si>
    <t>EBITDA</t>
  </si>
  <si>
    <t>UNIVERSIDAD DE VALPARAISO</t>
  </si>
  <si>
    <t>PROYECCION N° ALUMNOS PRE GRADO</t>
  </si>
  <si>
    <t>PROYECCION N° ALUMNOS POSGRADO</t>
  </si>
  <si>
    <t>Año</t>
  </si>
  <si>
    <t>Primer año</t>
  </si>
  <si>
    <t>Cursos superiores</t>
  </si>
  <si>
    <t>Total</t>
  </si>
  <si>
    <t xml:space="preserve">ALUMNOS  NUEVOS </t>
  </si>
  <si>
    <t>Tipo de Programa</t>
  </si>
  <si>
    <t>Diplomado / Postítulo</t>
  </si>
  <si>
    <t>Doctorado</t>
  </si>
  <si>
    <t>ALUMNOS NUEVOS</t>
  </si>
  <si>
    <t>Especialidad</t>
  </si>
  <si>
    <t>CURSOS SUPERIORES</t>
  </si>
  <si>
    <t>Magíster</t>
  </si>
  <si>
    <t>TOTAL</t>
  </si>
  <si>
    <t>TOTAL MATRICULA</t>
  </si>
  <si>
    <t xml:space="preserve">FLUJO OPERACIONAL </t>
  </si>
  <si>
    <t>MILES DE PESOS</t>
  </si>
  <si>
    <t>TOTAL INGRESOS</t>
  </si>
  <si>
    <t>1 .Financiamiento Fiscal</t>
  </si>
  <si>
    <t>2 . Ingresos de operación</t>
  </si>
  <si>
    <t xml:space="preserve"> Venta de Bienes y Servicios y Otros</t>
  </si>
  <si>
    <t>Matricula y Aranceles</t>
  </si>
  <si>
    <t>2 . Venta de Activos</t>
  </si>
  <si>
    <t>3 . Otros Ingresos</t>
  </si>
  <si>
    <t>4 . Endeudamiento</t>
  </si>
  <si>
    <t>5.  Aporte Proyecto</t>
  </si>
  <si>
    <t>6 . Saldo Inicial de Caja</t>
  </si>
  <si>
    <t>Saldo AIUE</t>
  </si>
  <si>
    <t>Saldo PFE</t>
  </si>
  <si>
    <t>Saldo FC</t>
  </si>
  <si>
    <t>TOTAL GASTOS</t>
  </si>
  <si>
    <t>1 . Gastos en Personal</t>
  </si>
  <si>
    <t>2 . Compra de Bienes y Servicios</t>
  </si>
  <si>
    <t>3 . Transferencias</t>
  </si>
  <si>
    <t>4 . Inversión Real</t>
  </si>
  <si>
    <t>5 . Inversión Financiera</t>
  </si>
  <si>
    <t>6 . Servicio de la Deuda</t>
  </si>
  <si>
    <t>credito</t>
  </si>
  <si>
    <t>leasing</t>
  </si>
  <si>
    <t>Factoring</t>
  </si>
  <si>
    <t>Leinea de credito</t>
  </si>
  <si>
    <t>7 . Otras Obligaciones</t>
  </si>
  <si>
    <t>8 . Saldo Final de Caja</t>
  </si>
  <si>
    <t>Capex</t>
  </si>
  <si>
    <t>Miles de pesos</t>
  </si>
  <si>
    <t>Equipos</t>
  </si>
  <si>
    <t>Infraestructura</t>
  </si>
  <si>
    <t>Financiamiento</t>
  </si>
  <si>
    <t>recursos propios</t>
  </si>
  <si>
    <t>Financiamiento Proyectos</t>
  </si>
  <si>
    <t>Financiamiento Instituciones Financiera</t>
  </si>
  <si>
    <t>Financiamiento Estatal de Operación  2026</t>
  </si>
  <si>
    <t>Millones de Pesos</t>
  </si>
  <si>
    <t>Aporte Fiscal Directo</t>
  </si>
  <si>
    <t>Gratuidad</t>
  </si>
  <si>
    <t>Becas</t>
  </si>
  <si>
    <t>Crédito Con Aval Estado</t>
  </si>
  <si>
    <t>AIUE</t>
  </si>
  <si>
    <t>Total Ingresos</t>
  </si>
  <si>
    <t>Porción sobre el Ingreso Total</t>
  </si>
  <si>
    <t>Vencimientos de Deudores Comerciales y Otras Cuentas por Cobrar</t>
  </si>
  <si>
    <t xml:space="preserve"> No vencidas corrientes </t>
  </si>
  <si>
    <t>No vencidas no corrientes</t>
  </si>
  <si>
    <t>Vencidas menor a 90 días</t>
  </si>
  <si>
    <t xml:space="preserve"> Vencidas entre 91 y 360 días </t>
  </si>
  <si>
    <t xml:space="preserve"> Vencidas más de 360 días </t>
  </si>
  <si>
    <t xml:space="preserve"> Total Deudores Comerciales y Otras Cuentas por Cobrar, Neto </t>
  </si>
  <si>
    <t>Pagares en Cartera</t>
  </si>
  <si>
    <t>Cuentas por Cobrar Alumnos</t>
  </si>
  <si>
    <t>Arancel postgrado $</t>
  </si>
  <si>
    <t>Arancel postgrado UF</t>
  </si>
  <si>
    <t>Facturas por Cobrar</t>
  </si>
  <si>
    <t>Letras en cartera</t>
  </si>
  <si>
    <t>Cheques Protestados</t>
  </si>
  <si>
    <t>Letras  Protestados vigentes</t>
  </si>
  <si>
    <t>Cotizaciones previsionales por recuperar</t>
  </si>
  <si>
    <t>Otras Cuentas por Cobrar</t>
  </si>
  <si>
    <t>Prestamos Bienestar Estudiantil</t>
  </si>
  <si>
    <t>Prestamos Reprogramados</t>
  </si>
  <si>
    <t>Prestamos UV</t>
  </si>
  <si>
    <t>Prestamo CETE</t>
  </si>
  <si>
    <t>DESERCIONES DE PRESTAMO CAE</t>
  </si>
  <si>
    <t>Licencias por cobrar</t>
  </si>
  <si>
    <t>Becas ministeriales</t>
  </si>
  <si>
    <t>Gratuidad Ministerial</t>
  </si>
  <si>
    <t>DEUDORES POR PROYECTOS</t>
  </si>
  <si>
    <t>Departamento de bienestar</t>
  </si>
  <si>
    <t>Fondos por rendir</t>
  </si>
  <si>
    <t>Garantía de arriendos</t>
  </si>
  <si>
    <t>Otros deudores (credito restructuracion/internos)</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</si>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</sst>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64" formatCode="_-* #,##0_-;\-* #,##0_-;_-* &quot;-&quot;_-;_-@_-"/>
    <numFmt numFmtId="165" formatCode="_ * #,##0_ ;_ * \(#,##0\)_ ;_ * &quot;-&quot;_ ;_ @_ "/>
    <numFmt numFmtId="166" formatCode="_(* #,##0_);_(* \(#,##0\);_(* &quot;-&quot;_);_(@_)"/>
    <numFmt numFmtId="167" formatCode="#,##0,"/>
    <numFmt numFmtId="168" formatCode="_-* #,##0_-;\-* #,##0_-;_-* &quot;-&quot;??_-;_-@_-"/>
  </numFmts>
  <fonts count="24" x14ac:knownFonts="1">
    <font>
      <sz val="11"/>
      <color theme="1"/>
      <name val="Aptos Narrow"/>
      <family val="2"/>
      <scheme val="minor"/>
    </font>
    <font>
      <sz val="10"/>
      <color theme="1"/>
      <name val="Swis721 BT"/>
      <family val="2"/>
    </font>
    <font>
      <sz val="10"/>
      <color theme="1"/>
      <name val="Swis721 BT"/>
    </font>
    <font>
      <sz val="11"/>
      <color theme="1"/>
      <name val="Aptos Narrow"/>
      <family val="2"/>
      <scheme val="minor"/>
    </font>
    <font>
      <b/>
      <sz val="10"/>
      <color theme="0"/>
      <name val="Arial"/>
      <family val="2"/>
    </font>
    <font>
      <b/>
      <sz val="10"/>
      <color rgb="FF000000"/>
      <name val="Arial"/>
      <family val="2"/>
    </font>
    <font>
      <sz val="10"/>
      <color theme="1"/>
      <name val="Arial"/>
      <family val="2"/>
    </font>
    <font>
      <sz val="10"/>
      <color rgb="FF000000"/>
      <name val="Arial"/>
      <family val="2"/>
    </font>
    <font>
      <sz val="10"/>
      <color rgb="FF000000"/>
      <name val="Swis721 Cn BT"/>
    </font>
    <font>
      <b/>
      <sz val="10"/>
      <color rgb="FF000000"/>
      <name val="Swis721 Cn BT"/>
    </font>
    <font>
      <b/>
      <sz val="10"/>
      <color theme="1"/>
      <name val="Arial"/>
      <family val="2"/>
    </font>
    <font>
      <b/>
      <sz val="10"/>
      <name val="Arial"/>
      <family val="2"/>
    </font>
    <font>
      <sz val="10"/>
      <name val="Arial"/>
      <family val="2"/>
    </font>
    <font>
      <sz val="11"/>
      <color rgb="FF000000"/>
      <name val="Aptos Narrow"/>
    </font>
    <font>
      <b/>
      <sz val="11"/>
      <color rgb="FF000000"/>
      <name val="Aptos Narrow"/>
    </font>
    <font>
      <b/>
      <sz val="11"/>
      <color rgb="FFFFFFFF"/>
      <name val="Aptos Narrow"/>
    </font>
    <font>
      <sz val="10"/>
      <color rgb="FF000000"/>
      <name val="Calibri"/>
    </font>
    <font>
      <b/>
      <sz val="11"/>
      <color theme="1"/>
      <name val="Aptos Narrow"/>
      <family val="2"/>
      <scheme val="minor"/>
    </font>
    <font>
      <b/>
      <sz val="11"/>
      <color theme="0"/>
      <name val="Aptos Narrow"/>
      <family val="2"/>
      <scheme val="minor"/>
    </font>
    <font>
      <b/>
      <sz val="10"/>
      <color rgb="FFFFFFFF"/>
      <name val="Arial"/>
      <family val="2"/>
    </font>
    <font>
      <sz val="10"/>
      <color rgb="FF000000"/>
      <name val="Swis721 BT"/>
      <family val="2"/>
    </font>
    <font>
      <b/>
      <sz val="10"/>
      <color rgb="FFFFFFFF"/>
      <name val="Arial"/>
    </font>
    <font>
      <sz val="10"/>
      <name val="Arial"/>
    </font>
    <font>
      <b/>
      <sz val="10"/>
      <name val="Arial"/>
    </font>
  </fonts>
  <fills count="15">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3"/>
        <bgColor indexed="64"/>
      </patternFill>
    </fill>
    <fill>
      <patternFill patternType="solid">
        <fgColor rgb="FFFFFF00"/>
        <bgColor rgb="FF000000"/>
      </patternFill>
    </fill>
    <fill>
      <patternFill patternType="solid">
        <fgColor rgb="FF156082"/>
        <bgColor rgb="FF000000"/>
      </patternFill>
    </fill>
    <fill>
      <patternFill patternType="solid">
        <fgColor rgb="FF0E2841"/>
        <bgColor rgb="FF000000"/>
      </patternFill>
    </fill>
    <fill>
      <patternFill patternType="solid">
        <fgColor theme="4"/>
        <bgColor indexed="64"/>
      </patternFill>
    </fill>
    <fill>
      <patternFill patternType="solid">
        <fgColor rgb="FF0B3D5C"/>
        <bgColor rgb="FF333333"/>
      </patternFill>
    </fill>
    <fill>
      <patternFill patternType="solid">
        <fgColor rgb="FFEAF1F8"/>
        <bgColor rgb="FFFFFFFF"/>
      </patternFill>
    </fill>
    <fill>
      <patternFill patternType="solid">
        <fgColor rgb="FF1F3864"/>
        <bgColor rgb="FF333399"/>
      </patternFill>
    </fill>
    <fill>
      <patternFill patternType="solid">
        <fgColor rgb="FFEDEDED"/>
        <bgColor rgb="FFFFFFFF"/>
      </patternFill>
    </fill>
    <fill>
      <patternFill patternType="solid">
        <fgColor rgb="FFD9D9D9"/>
        <bgColor rgb="FFD8D0B0"/>
      </patternFill>
    </fill>
    <fill>
      <patternFill patternType="solid">
        <fgColor rgb="FFD8D0B0"/>
        <bgColor rgb="FFD9D9D9"/>
      </patternFill>
    </fill>
  </fills>
  <borders count="23">
    <border>
      <left/>
      <right/>
      <top/>
      <bottom/>
      <diagonal/>
    </border>
    <border>
      <left/>
      <right/>
      <top style="thin">
        <color indexed="64"/>
      </top>
      <bottom style="medium">
        <color indexed="64"/>
      </bottom>
      <diagonal/>
    </border>
    <border>
      <left/>
      <right/>
      <top/>
      <bottom style="medium">
        <color indexed="64"/>
      </bottom>
      <diagonal/>
    </border>
    <border>
      <left/>
      <right/>
      <top/>
      <bottom style="medium">
        <color rgb="FF00000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CCCCCC"/>
      </left>
      <right style="thin">
        <color rgb="FFCCCCCC"/>
      </right>
      <top style="thin">
        <color rgb="FFCCCCCC"/>
      </top>
      <bottom/>
      <diagonal/>
    </border>
    <border>
      <left/>
      <right style="thin">
        <color rgb="FFCCCCCC"/>
      </right>
      <top style="thin">
        <color rgb="FFCCCCCC"/>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s>
  <cellStyleXfs count="7">
    <xf numFmtId="0" fontId="0" fillId="0" borderId="0"/>
    <xf numFmtId="164" fontId="3" fillId="0" borderId="0" applyFont="0" applyFill="0" applyBorder="0" applyAlignment="0" applyProtection="0"/>
    <xf numFmtId="9" fontId="3" fillId="0" borderId="0" applyFont="0" applyFill="0" applyBorder="0" applyAlignment="0" applyProtection="0"/>
    <xf numFmtId="0" fontId="3" fillId="0" borderId="0"/>
    <xf numFmtId="41" fontId="3" fillId="0" borderId="0" applyFont="0" applyFill="0" applyBorder="0" applyAlignment="0" applyProtection="0"/>
    <xf numFmtId="0" fontId="3" fillId="0" borderId="0"/>
    <xf numFmtId="41" fontId="3" fillId="0" borderId="0" applyFont="0" applyFill="0" applyBorder="0" applyAlignment="0" applyProtection="0"/>
  </cellStyleXfs>
  <cellXfs count="98">
    <xf numFmtId="0" fontId="0" fillId="0" borderId="0" xfId="0"/>
    <xf numFmtId="0" fontId="0" fillId="2" borderId="0" xfId="0" applyFill="1"/>
    <xf numFmtId="0" fontId="4" fillId="4" borderId="0" xfId="5" applyFont="1" applyFill="1" applyAlignment="1">
      <alignment horizontal="center" vertical="center"/>
    </xf>
    <xf numFmtId="165" fontId="0" fillId="2" borderId="0" xfId="0" applyNumberFormat="1" applyFill="1"/>
    <xf numFmtId="0" fontId="4" fillId="4" borderId="2" xfId="5" applyFont="1" applyFill="1" applyBorder="1" applyAlignment="1">
      <alignment horizontal="center" vertical="center"/>
    </xf>
    <xf numFmtId="0" fontId="5" fillId="2" borderId="0" xfId="5" applyFont="1" applyFill="1" applyAlignment="1">
      <alignment vertical="center"/>
    </xf>
    <xf numFmtId="165" fontId="9" fillId="3" borderId="0" xfId="6" applyNumberFormat="1" applyFont="1" applyFill="1" applyBorder="1" applyAlignment="1">
      <alignment horizontal="center" vertical="center"/>
    </xf>
    <xf numFmtId="0" fontId="7" fillId="2" borderId="0" xfId="5" applyFont="1" applyFill="1" applyAlignment="1">
      <alignment vertical="center"/>
    </xf>
    <xf numFmtId="165" fontId="8" fillId="3" borderId="0" xfId="6" applyNumberFormat="1" applyFont="1" applyFill="1" applyBorder="1" applyAlignment="1">
      <alignment horizontal="center" vertical="center"/>
    </xf>
    <xf numFmtId="165" fontId="8" fillId="2" borderId="0" xfId="6" applyNumberFormat="1" applyFont="1" applyFill="1" applyBorder="1" applyAlignment="1">
      <alignment horizontal="center" vertical="center"/>
    </xf>
    <xf numFmtId="0" fontId="5" fillId="2" borderId="1" xfId="5" applyFont="1" applyFill="1" applyBorder="1" applyAlignment="1">
      <alignment vertical="center"/>
    </xf>
    <xf numFmtId="165" fontId="5" fillId="2" borderId="1" xfId="6" applyNumberFormat="1" applyFont="1" applyFill="1" applyBorder="1" applyAlignment="1">
      <alignment horizontal="center" vertical="center"/>
    </xf>
    <xf numFmtId="165" fontId="5" fillId="2" borderId="0" xfId="6" applyNumberFormat="1" applyFont="1" applyFill="1" applyAlignment="1">
      <alignment horizontal="center" vertical="center"/>
    </xf>
    <xf numFmtId="165" fontId="9" fillId="2" borderId="0" xfId="6" applyNumberFormat="1" applyFont="1" applyFill="1" applyBorder="1" applyAlignment="1">
      <alignment horizontal="center" vertical="center"/>
    </xf>
    <xf numFmtId="165" fontId="7" fillId="2" borderId="0" xfId="6" applyNumberFormat="1" applyFont="1" applyFill="1" applyAlignment="1">
      <alignment horizontal="center" vertical="center"/>
    </xf>
    <xf numFmtId="0" fontId="5" fillId="2" borderId="0" xfId="5" applyFont="1" applyFill="1" applyAlignment="1">
      <alignment vertical="center" wrapText="1"/>
    </xf>
    <xf numFmtId="165" fontId="5" fillId="2" borderId="4" xfId="6" applyNumberFormat="1" applyFont="1" applyFill="1" applyBorder="1" applyAlignment="1">
      <alignment horizontal="center" vertical="center"/>
    </xf>
    <xf numFmtId="165" fontId="5" fillId="2" borderId="0" xfId="6" applyNumberFormat="1" applyFont="1" applyFill="1" applyAlignment="1">
      <alignment vertical="center"/>
    </xf>
    <xf numFmtId="165" fontId="6" fillId="2" borderId="0" xfId="6" applyNumberFormat="1" applyFont="1" applyFill="1" applyAlignment="1">
      <alignment horizontal="center"/>
    </xf>
    <xf numFmtId="165" fontId="10" fillId="2" borderId="0" xfId="6" applyNumberFormat="1" applyFont="1" applyFill="1" applyAlignment="1">
      <alignment horizontal="center" vertical="center"/>
    </xf>
    <xf numFmtId="165" fontId="6" fillId="2" borderId="0" xfId="6" applyNumberFormat="1" applyFont="1" applyFill="1" applyAlignment="1">
      <alignment vertical="center"/>
    </xf>
    <xf numFmtId="165" fontId="7" fillId="2" borderId="2" xfId="6" applyNumberFormat="1" applyFont="1" applyFill="1" applyBorder="1" applyAlignment="1">
      <alignment horizontal="center" vertical="center"/>
    </xf>
    <xf numFmtId="165" fontId="5" fillId="2" borderId="2" xfId="6" applyNumberFormat="1" applyFont="1" applyFill="1" applyBorder="1" applyAlignment="1">
      <alignment horizontal="center" vertical="center"/>
    </xf>
    <xf numFmtId="164" fontId="11" fillId="2" borderId="0" xfId="1" applyFont="1" applyFill="1" applyAlignment="1"/>
    <xf numFmtId="164" fontId="12" fillId="2" borderId="0" xfId="1" applyFont="1" applyFill="1" applyAlignment="1"/>
    <xf numFmtId="9" fontId="0" fillId="2" borderId="0" xfId="2" applyFont="1" applyFill="1"/>
    <xf numFmtId="166" fontId="0" fillId="2" borderId="0" xfId="0" applyNumberFormat="1" applyFill="1"/>
    <xf numFmtId="0" fontId="12" fillId="2" borderId="0" xfId="0" applyFont="1" applyFill="1"/>
    <xf numFmtId="164" fontId="0" fillId="2" borderId="0" xfId="1" applyFont="1" applyFill="1"/>
    <xf numFmtId="0" fontId="11" fillId="2" borderId="0" xfId="0" applyFont="1" applyFill="1"/>
    <xf numFmtId="166" fontId="11" fillId="2" borderId="0" xfId="0" applyNumberFormat="1" applyFont="1" applyFill="1"/>
    <xf numFmtId="165" fontId="8" fillId="3" borderId="0" xfId="6" applyNumberFormat="1" applyFont="1" applyFill="1" applyAlignment="1">
      <alignment horizontal="center" vertical="center"/>
    </xf>
    <xf numFmtId="0" fontId="13" fillId="0" borderId="0" xfId="0" applyFont="1"/>
    <xf numFmtId="0" fontId="14" fillId="0" borderId="0" xfId="0" applyFont="1" applyAlignment="1">
      <alignment wrapText="1"/>
    </xf>
    <xf numFmtId="0" fontId="14" fillId="0" borderId="0" xfId="0" applyFont="1"/>
    <xf numFmtId="17" fontId="15" fillId="6" borderId="5" xfId="0" applyNumberFormat="1" applyFont="1" applyFill="1" applyBorder="1" applyAlignment="1">
      <alignment wrapText="1"/>
    </xf>
    <xf numFmtId="0" fontId="15" fillId="7" borderId="6" xfId="0" applyFont="1" applyFill="1" applyBorder="1" applyAlignment="1">
      <alignment wrapText="1"/>
    </xf>
    <xf numFmtId="0" fontId="13" fillId="0" borderId="7" xfId="0" applyFont="1" applyBorder="1"/>
    <xf numFmtId="166" fontId="13" fillId="0" borderId="8" xfId="0" applyNumberFormat="1" applyFont="1" applyBorder="1"/>
    <xf numFmtId="166" fontId="13" fillId="0" borderId="9" xfId="0" applyNumberFormat="1" applyFont="1" applyBorder="1"/>
    <xf numFmtId="3" fontId="14" fillId="5" borderId="9" xfId="0" applyNumberFormat="1" applyFont="1" applyFill="1" applyBorder="1"/>
    <xf numFmtId="0" fontId="13" fillId="0" borderId="10" xfId="0" applyFont="1" applyBorder="1"/>
    <xf numFmtId="0" fontId="13" fillId="0" borderId="11" xfId="0" applyFont="1" applyBorder="1"/>
    <xf numFmtId="0" fontId="13" fillId="0" borderId="12" xfId="0" applyFont="1" applyBorder="1"/>
    <xf numFmtId="0" fontId="14" fillId="0" borderId="13" xfId="0" applyFont="1" applyBorder="1"/>
    <xf numFmtId="166" fontId="14" fillId="0" borderId="14" xfId="0" applyNumberFormat="1" applyFont="1" applyBorder="1"/>
    <xf numFmtId="0" fontId="14" fillId="0" borderId="15" xfId="0" applyFont="1" applyBorder="1" applyAlignment="1">
      <alignment wrapText="1"/>
    </xf>
    <xf numFmtId="10" fontId="14" fillId="0" borderId="14" xfId="0" applyNumberFormat="1" applyFont="1" applyBorder="1"/>
    <xf numFmtId="0" fontId="16" fillId="0" borderId="0" xfId="0" applyFont="1" applyAlignment="1">
      <alignment wrapText="1"/>
    </xf>
    <xf numFmtId="0" fontId="16" fillId="0" borderId="0" xfId="0" applyFont="1"/>
    <xf numFmtId="3" fontId="0" fillId="0" borderId="0" xfId="0" applyNumberFormat="1"/>
    <xf numFmtId="0" fontId="0" fillId="0" borderId="13" xfId="0" applyBorder="1"/>
    <xf numFmtId="3" fontId="0" fillId="0" borderId="13" xfId="0" applyNumberFormat="1" applyBorder="1"/>
    <xf numFmtId="0" fontId="17" fillId="0" borderId="0" xfId="0" applyFont="1"/>
    <xf numFmtId="3" fontId="17" fillId="0" borderId="13" xfId="0" applyNumberFormat="1" applyFont="1" applyBorder="1"/>
    <xf numFmtId="0" fontId="0" fillId="0" borderId="16" xfId="0" applyBorder="1" applyAlignment="1">
      <alignment horizontal="center"/>
    </xf>
    <xf numFmtId="3" fontId="0" fillId="0" borderId="15" xfId="0" applyNumberFormat="1" applyBorder="1"/>
    <xf numFmtId="3" fontId="17" fillId="0" borderId="16" xfId="0" applyNumberFormat="1" applyFont="1" applyBorder="1"/>
    <xf numFmtId="0" fontId="0" fillId="0" borderId="16" xfId="0" applyBorder="1"/>
    <xf numFmtId="3" fontId="0" fillId="0" borderId="16" xfId="0" applyNumberFormat="1" applyBorder="1"/>
    <xf numFmtId="0" fontId="17" fillId="0" borderId="0" xfId="5" applyFont="1"/>
    <xf numFmtId="0" fontId="3" fillId="0" borderId="0" xfId="5"/>
    <xf numFmtId="0" fontId="3" fillId="0" borderId="8" xfId="5" applyBorder="1"/>
    <xf numFmtId="0" fontId="3" fillId="0" borderId="7" xfId="5" applyBorder="1"/>
    <xf numFmtId="167" fontId="3" fillId="0" borderId="8" xfId="1" applyNumberFormat="1" applyFont="1" applyBorder="1"/>
    <xf numFmtId="167" fontId="3" fillId="0" borderId="8" xfId="5" applyNumberFormat="1" applyBorder="1"/>
    <xf numFmtId="167" fontId="17" fillId="0" borderId="0" xfId="5" applyNumberFormat="1" applyFont="1"/>
    <xf numFmtId="165" fontId="0" fillId="0" borderId="0" xfId="0" applyNumberFormat="1"/>
    <xf numFmtId="0" fontId="17" fillId="0" borderId="13" xfId="0" applyFont="1" applyBorder="1"/>
    <xf numFmtId="0" fontId="18" fillId="8" borderId="0" xfId="0" applyFont="1" applyFill="1" applyAlignment="1">
      <alignment horizontal="center" vertical="center" wrapText="1"/>
    </xf>
    <xf numFmtId="0" fontId="19" fillId="9" borderId="17" xfId="0" applyFont="1" applyFill="1" applyBorder="1"/>
    <xf numFmtId="0" fontId="19" fillId="9" borderId="18" xfId="0" applyFont="1" applyFill="1" applyBorder="1"/>
    <xf numFmtId="1" fontId="12" fillId="0" borderId="13" xfId="0" applyNumberFormat="1" applyFont="1" applyBorder="1"/>
    <xf numFmtId="1" fontId="12" fillId="10" borderId="13" xfId="0" applyNumberFormat="1" applyFont="1" applyFill="1" applyBorder="1"/>
    <xf numFmtId="168" fontId="12" fillId="0" borderId="13" xfId="0" applyNumberFormat="1" applyFont="1" applyBorder="1"/>
    <xf numFmtId="168" fontId="12" fillId="10" borderId="13" xfId="0" applyNumberFormat="1" applyFont="1" applyFill="1" applyBorder="1"/>
    <xf numFmtId="0" fontId="21" fillId="11" borderId="19" xfId="0" applyFont="1" applyFill="1" applyBorder="1"/>
    <xf numFmtId="0" fontId="21" fillId="11" borderId="20" xfId="0" applyFont="1" applyFill="1" applyBorder="1"/>
    <xf numFmtId="0" fontId="22" fillId="0" borderId="21" xfId="0" applyFont="1" applyBorder="1"/>
    <xf numFmtId="0" fontId="22" fillId="0" borderId="22" xfId="0" applyFont="1" applyBorder="1"/>
    <xf numFmtId="0" fontId="22" fillId="12" borderId="22" xfId="0" applyFont="1" applyFill="1" applyBorder="1"/>
    <xf numFmtId="0" fontId="23" fillId="13" borderId="21" xfId="0" applyFont="1" applyFill="1" applyBorder="1"/>
    <xf numFmtId="0" fontId="23" fillId="13" borderId="22" xfId="0" applyFont="1" applyFill="1" applyBorder="1"/>
    <xf numFmtId="0" fontId="23" fillId="14" borderId="22" xfId="0" applyFont="1" applyFill="1" applyBorder="1"/>
    <xf numFmtId="3" fontId="23" fillId="13" borderId="22" xfId="0" applyNumberFormat="1" applyFont="1" applyFill="1" applyBorder="1"/>
    <xf numFmtId="3" fontId="23" fillId="14" borderId="22" xfId="0" applyNumberFormat="1" applyFont="1" applyFill="1" applyBorder="1"/>
    <xf numFmtId="0" fontId="1" fillId="0" borderId="0" xfId="0" applyFont="1" applyAlignment="1">
      <alignment horizontal="left" vertical="top"/>
    </xf>
    <xf numFmtId="20" fontId="1" fillId="0" borderId="0" xfId="0" applyNumberFormat="1" applyFont="1" applyAlignment="1">
      <alignment horizontal="left" vertical="top"/>
    </xf>
    <xf numFmtId="0" fontId="2" fillId="0" borderId="0" xfId="0" applyFont="1" applyAlignment="1">
      <alignment horizontal="left" vertical="top" wrapText="1"/>
    </xf>
    <xf numFmtId="0" fontId="1" fillId="0" borderId="0" xfId="0" applyFont="1" applyAlignment="1">
      <alignment horizontal="left" vertical="top" wrapText="1"/>
    </xf>
    <xf numFmtId="14" fontId="1" fillId="0" borderId="0" xfId="0" applyNumberFormat="1" applyFont="1" applyAlignment="1">
      <alignment horizontal="left" vertical="top"/>
    </xf>
    <xf numFmtId="20" fontId="20" fillId="0" borderId="0" xfId="0" applyNumberFormat="1" applyFont="1" applyAlignment="1">
      <alignment horizontal="left" vertical="top"/>
    </xf>
    <xf numFmtId="0" fontId="20" fillId="0" borderId="0" xfId="0" applyFont="1" applyAlignment="1">
      <alignment horizontal="left" vertical="top" wrapText="1"/>
    </xf>
    <xf numFmtId="0" fontId="0" fillId="0" borderId="0" xfId="0" applyAlignment="1">
      <alignment horizontal="left" vertical="top"/>
    </xf>
    <xf numFmtId="14" fontId="20" fillId="0" borderId="0" xfId="0" applyNumberFormat="1" applyFont="1" applyAlignment="1">
      <alignment horizontal="left" vertical="top"/>
    </xf>
    <xf numFmtId="0" fontId="0" fillId="0" borderId="0" xfId="0" applyAlignment="1">
      <alignment horizontal="left" vertical="top" wrapText="1"/>
    </xf>
    <xf numFmtId="0" fontId="4" fillId="4" borderId="0" xfId="5" applyFont="1" applyFill="1" applyAlignment="1">
      <alignment vertical="center" wrapText="1"/>
    </xf>
    <xf numFmtId="0" fontId="4" fillId="4" borderId="3" xfId="5" applyFont="1" applyFill="1" applyBorder="1" applyAlignment="1">
      <alignment vertical="center" wrapText="1"/>
    </xf>
  </cellXfs>
  <cellStyles count="7">
    <cellStyle name="Millares [0]" xfId="1" builtinId="6"/>
    <cellStyle name="Millares [0] 2" xfId="6" xr:uid="{BB2F9D74-14E4-4795-A106-460C4143033F}"/>
    <cellStyle name="Millares [0] 7" xfId="4" xr:uid="{66385616-BDC9-4F91-A432-5545CA911FEF}"/>
    <cellStyle name="Normal" xfId="0" builtinId="0"/>
    <cellStyle name="Normal 2" xfId="5" xr:uid="{8C0C0969-285D-4513-9343-E7821DE169C1}"/>
    <cellStyle name="Normal 8" xfId="3" xr:uid="{2C4D800A-5B79-4D55-9DB8-AF3F66572CA9}"/>
    <cellStyle name="Porcentaje" xfId="2" builtinId="5"/>
  </cellStyles>
  <dxfs count="7">
    <dxf>
      <font>
        <strike val="0"/>
        <outline val="0"/>
        <shadow val="0"/>
        <u val="none"/>
        <vertAlign val="baseline"/>
        <sz val="10"/>
        <color theme="1"/>
        <name val="Swis721 BT"/>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Swis721 BT"/>
        <family val="2"/>
        <scheme val="none"/>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0"/>
        <color theme="1"/>
        <name val="Swis721 BT"/>
        <family val="2"/>
        <scheme val="none"/>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0"/>
        <color theme="1"/>
        <name val="Swis721 BT"/>
        <family val="2"/>
        <scheme val="none"/>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0"/>
        <color theme="1"/>
        <name val="Swis721 BT"/>
        <family val="2"/>
        <scheme val="none"/>
      </font>
      <fill>
        <patternFill patternType="none">
          <fgColor indexed="64"/>
          <bgColor auto="1"/>
        </patternFill>
      </fill>
      <alignment horizontal="left" vertical="top" textRotation="0" wrapText="0" indent="0" justifyLastLine="0" shrinkToFit="0" readingOrder="0"/>
    </dxf>
    <dxf>
      <font>
        <strike val="0"/>
        <outline val="0"/>
        <shadow val="0"/>
        <u val="none"/>
        <vertAlign val="baseline"/>
        <sz val="10"/>
        <color theme="1"/>
        <name val="Swis721 BT"/>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0"/>
        <color theme="1"/>
        <name val="Swis721 BT"/>
        <family val="2"/>
        <scheme val="none"/>
      </font>
      <fill>
        <patternFill patternType="none">
          <fgColor indexed="64"/>
          <bgColor auto="1"/>
        </patternFill>
      </fill>
      <alignment horizontal="lef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Evolución Proyección Matricula Pre Grado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'Proyeccion Alumnos '!$A$4:$A$15</c:f>
              <c:numCache>
                <c:formatCode>0</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cat>
          <c:val>
            <c:numRef>
              <c:f>'Proyeccion Alumnos '!$A$4:$A$15</c:f>
              <c:numCache>
                <c:formatCode>0</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val>
          <c:smooth val="0"/>
          <c:extLst>
            <c:ext xmlns:c16="http://schemas.microsoft.com/office/drawing/2014/chart" uri="{C3380CC4-5D6E-409C-BE32-E72D297353CC}">
              <c16:uniqueId val="{00000009-ACBA-47EB-962F-7B5C24C5333A}"/>
            </c:ext>
          </c:extLst>
        </c:ser>
        <c:ser>
          <c:idx val="1"/>
          <c:order val="1"/>
          <c:spPr>
            <a:ln w="28575" cap="rnd">
              <a:solidFill>
                <a:schemeClr val="accent2"/>
              </a:solidFill>
              <a:round/>
            </a:ln>
            <a:effectLst/>
          </c:spPr>
          <c:marker>
            <c:symbol val="none"/>
          </c:marker>
          <c:cat>
            <c:numRef>
              <c:f>'Proyeccion Alumnos '!$A$4:$A$15</c:f>
              <c:numCache>
                <c:formatCode>0</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cat>
          <c:val>
            <c:numRef>
              <c:f>'Proyeccion Alumnos '!$C$4:$C$15</c:f>
              <c:numCache>
                <c:formatCode>_-* #,##0_-;\-* #,##0_-;_-* "-"??_-;_-@_-</c:formatCode>
                <c:ptCount val="12"/>
                <c:pt idx="0">
                  <c:v>12264</c:v>
                </c:pt>
                <c:pt idx="1">
                  <c:v>12347</c:v>
                </c:pt>
                <c:pt idx="2">
                  <c:v>12820</c:v>
                </c:pt>
                <c:pt idx="3">
                  <c:v>12350</c:v>
                </c:pt>
                <c:pt idx="4">
                  <c:v>11710</c:v>
                </c:pt>
                <c:pt idx="5">
                  <c:v>11426</c:v>
                </c:pt>
                <c:pt idx="6">
                  <c:v>11406</c:v>
                </c:pt>
                <c:pt idx="7">
                  <c:v>11619</c:v>
                </c:pt>
                <c:pt idx="8">
                  <c:v>11677</c:v>
                </c:pt>
                <c:pt idx="9">
                  <c:v>11740</c:v>
                </c:pt>
                <c:pt idx="10">
                  <c:v>11778</c:v>
                </c:pt>
                <c:pt idx="11">
                  <c:v>11831</c:v>
                </c:pt>
              </c:numCache>
            </c:numRef>
          </c:val>
          <c:smooth val="0"/>
          <c:extLst>
            <c:ext xmlns:c16="http://schemas.microsoft.com/office/drawing/2014/chart" uri="{C3380CC4-5D6E-409C-BE32-E72D297353CC}">
              <c16:uniqueId val="{0000000B-ACBA-47EB-962F-7B5C24C5333A}"/>
            </c:ext>
          </c:extLst>
        </c:ser>
        <c:ser>
          <c:idx val="2"/>
          <c:order val="2"/>
          <c:spPr>
            <a:ln w="28575" cap="rnd">
              <a:solidFill>
                <a:schemeClr val="accent3"/>
              </a:solidFill>
              <a:round/>
            </a:ln>
            <a:effectLst/>
          </c:spPr>
          <c:marker>
            <c:symbol val="none"/>
          </c:marker>
          <c:cat>
            <c:numRef>
              <c:f>'Proyeccion Alumnos '!$A$4:$A$15</c:f>
              <c:numCache>
                <c:formatCode>0</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cat>
          <c:val>
            <c:numRef>
              <c:f>'Proyeccion Alumnos '!$D$4:$D$15</c:f>
              <c:numCache>
                <c:formatCode>_-* #,##0_-;\-* #,##0_-;_-* "-"??_-;_-@_-</c:formatCode>
                <c:ptCount val="12"/>
                <c:pt idx="0">
                  <c:v>15724</c:v>
                </c:pt>
                <c:pt idx="1">
                  <c:v>15392</c:v>
                </c:pt>
                <c:pt idx="2">
                  <c:v>15624</c:v>
                </c:pt>
                <c:pt idx="3">
                  <c:v>15216</c:v>
                </c:pt>
                <c:pt idx="4">
                  <c:v>14937</c:v>
                </c:pt>
                <c:pt idx="5">
                  <c:v>14791</c:v>
                </c:pt>
                <c:pt idx="6">
                  <c:v>14980</c:v>
                </c:pt>
                <c:pt idx="7">
                  <c:v>15297</c:v>
                </c:pt>
                <c:pt idx="8">
                  <c:v>15363</c:v>
                </c:pt>
                <c:pt idx="9">
                  <c:v>15476</c:v>
                </c:pt>
                <c:pt idx="10">
                  <c:v>15544</c:v>
                </c:pt>
                <c:pt idx="11">
                  <c:v>15616</c:v>
                </c:pt>
              </c:numCache>
            </c:numRef>
          </c:val>
          <c:smooth val="0"/>
          <c:extLst>
            <c:ext xmlns:c16="http://schemas.microsoft.com/office/drawing/2014/chart" uri="{C3380CC4-5D6E-409C-BE32-E72D297353CC}">
              <c16:uniqueId val="{0000000C-ACBA-47EB-962F-7B5C24C5333A}"/>
            </c:ext>
          </c:extLst>
        </c:ser>
        <c:dLbls>
          <c:showLegendKey val="0"/>
          <c:showVal val="0"/>
          <c:showCatName val="0"/>
          <c:showSerName val="0"/>
          <c:showPercent val="0"/>
          <c:showBubbleSize val="0"/>
        </c:dLbls>
        <c:smooth val="0"/>
        <c:axId val="186536456"/>
        <c:axId val="186538504"/>
      </c:lineChart>
      <c:catAx>
        <c:axId val="18653645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538504"/>
        <c:crosses val="autoZero"/>
        <c:auto val="1"/>
        <c:lblAlgn val="ctr"/>
        <c:lblOffset val="100"/>
        <c:noMultiLvlLbl val="0"/>
      </c:catAx>
      <c:valAx>
        <c:axId val="1865385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536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Proyección Alumnos Posgrado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'Proyeccion Alumnos '!$V$6</c:f>
              <c:strCache>
                <c:ptCount val="1"/>
                <c:pt idx="0">
                  <c:v>ALUMNOS NUEVOS</c:v>
                </c:pt>
              </c:strCache>
            </c:strRef>
          </c:tx>
          <c:spPr>
            <a:ln w="28575" cap="rnd">
              <a:solidFill>
                <a:schemeClr val="accent1"/>
              </a:solidFill>
              <a:round/>
            </a:ln>
            <a:effectLst/>
          </c:spPr>
          <c:marker>
            <c:symbol val="none"/>
          </c:marker>
          <c:cat>
            <c:numRef>
              <c:f>'Proyeccion Alumnos '!$W$5:$AA$5</c:f>
              <c:numCache>
                <c:formatCode>General</c:formatCode>
                <c:ptCount val="5"/>
                <c:pt idx="0">
                  <c:v>2026</c:v>
                </c:pt>
                <c:pt idx="1">
                  <c:v>2027</c:v>
                </c:pt>
                <c:pt idx="2">
                  <c:v>2028</c:v>
                </c:pt>
                <c:pt idx="3">
                  <c:v>2029</c:v>
                </c:pt>
                <c:pt idx="4">
                  <c:v>2030</c:v>
                </c:pt>
              </c:numCache>
            </c:numRef>
          </c:cat>
          <c:val>
            <c:numRef>
              <c:f>'Proyeccion Alumnos '!$W$6:$AA$6</c:f>
              <c:numCache>
                <c:formatCode>General</c:formatCode>
                <c:ptCount val="5"/>
                <c:pt idx="0">
                  <c:v>911</c:v>
                </c:pt>
                <c:pt idx="1">
                  <c:v>915</c:v>
                </c:pt>
                <c:pt idx="2">
                  <c:v>919</c:v>
                </c:pt>
                <c:pt idx="3">
                  <c:v>926</c:v>
                </c:pt>
                <c:pt idx="4">
                  <c:v>930</c:v>
                </c:pt>
              </c:numCache>
            </c:numRef>
          </c:val>
          <c:smooth val="0"/>
          <c:extLst>
            <c:ext xmlns:c16="http://schemas.microsoft.com/office/drawing/2014/chart" uri="{C3380CC4-5D6E-409C-BE32-E72D297353CC}">
              <c16:uniqueId val="{00000000-1196-414E-B25D-F416A51E5C92}"/>
            </c:ext>
          </c:extLst>
        </c:ser>
        <c:ser>
          <c:idx val="1"/>
          <c:order val="1"/>
          <c:tx>
            <c:strRef>
              <c:f>'Proyeccion Alumnos '!$V$7</c:f>
              <c:strCache>
                <c:ptCount val="1"/>
                <c:pt idx="0">
                  <c:v>CURSOS SUPERIORES</c:v>
                </c:pt>
              </c:strCache>
            </c:strRef>
          </c:tx>
          <c:spPr>
            <a:ln w="28575" cap="rnd">
              <a:solidFill>
                <a:schemeClr val="accent2"/>
              </a:solidFill>
              <a:round/>
            </a:ln>
            <a:effectLst/>
          </c:spPr>
          <c:marker>
            <c:symbol val="none"/>
          </c:marker>
          <c:cat>
            <c:numRef>
              <c:f>'Proyeccion Alumnos '!$W$5:$AA$5</c:f>
              <c:numCache>
                <c:formatCode>General</c:formatCode>
                <c:ptCount val="5"/>
                <c:pt idx="0">
                  <c:v>2026</c:v>
                </c:pt>
                <c:pt idx="1">
                  <c:v>2027</c:v>
                </c:pt>
                <c:pt idx="2">
                  <c:v>2028</c:v>
                </c:pt>
                <c:pt idx="3">
                  <c:v>2029</c:v>
                </c:pt>
                <c:pt idx="4">
                  <c:v>2030</c:v>
                </c:pt>
              </c:numCache>
            </c:numRef>
          </c:cat>
          <c:val>
            <c:numRef>
              <c:f>'Proyeccion Alumnos '!$W$7:$AA$7</c:f>
              <c:numCache>
                <c:formatCode>#,##0</c:formatCode>
                <c:ptCount val="5"/>
                <c:pt idx="0">
                  <c:v>1115</c:v>
                </c:pt>
                <c:pt idx="1">
                  <c:v>1198</c:v>
                </c:pt>
                <c:pt idx="2">
                  <c:v>1267</c:v>
                </c:pt>
                <c:pt idx="3">
                  <c:v>1327</c:v>
                </c:pt>
                <c:pt idx="4">
                  <c:v>1382</c:v>
                </c:pt>
              </c:numCache>
            </c:numRef>
          </c:val>
          <c:smooth val="0"/>
          <c:extLst>
            <c:ext xmlns:c16="http://schemas.microsoft.com/office/drawing/2014/chart" uri="{C3380CC4-5D6E-409C-BE32-E72D297353CC}">
              <c16:uniqueId val="{00000002-1196-414E-B25D-F416A51E5C92}"/>
            </c:ext>
          </c:extLst>
        </c:ser>
        <c:ser>
          <c:idx val="2"/>
          <c:order val="2"/>
          <c:tx>
            <c:strRef>
              <c:f>'Proyeccion Alumnos '!$V$8</c:f>
              <c:strCache>
                <c:ptCount val="1"/>
                <c:pt idx="0">
                  <c:v>TOTAL</c:v>
                </c:pt>
              </c:strCache>
            </c:strRef>
          </c:tx>
          <c:spPr>
            <a:ln w="28575" cap="rnd">
              <a:solidFill>
                <a:schemeClr val="accent3"/>
              </a:solidFill>
              <a:round/>
            </a:ln>
            <a:effectLst/>
          </c:spPr>
          <c:marker>
            <c:symbol val="none"/>
          </c:marker>
          <c:cat>
            <c:numRef>
              <c:f>'Proyeccion Alumnos '!$W$5:$AA$5</c:f>
              <c:numCache>
                <c:formatCode>General</c:formatCode>
                <c:ptCount val="5"/>
                <c:pt idx="0">
                  <c:v>2026</c:v>
                </c:pt>
                <c:pt idx="1">
                  <c:v>2027</c:v>
                </c:pt>
                <c:pt idx="2">
                  <c:v>2028</c:v>
                </c:pt>
                <c:pt idx="3">
                  <c:v>2029</c:v>
                </c:pt>
                <c:pt idx="4">
                  <c:v>2030</c:v>
                </c:pt>
              </c:numCache>
            </c:numRef>
          </c:cat>
          <c:val>
            <c:numRef>
              <c:f>'Proyeccion Alumnos '!$W$8:$AA$8</c:f>
              <c:numCache>
                <c:formatCode>#,##0</c:formatCode>
                <c:ptCount val="5"/>
                <c:pt idx="0">
                  <c:v>2026</c:v>
                </c:pt>
                <c:pt idx="1">
                  <c:v>2113</c:v>
                </c:pt>
                <c:pt idx="2">
                  <c:v>2186</c:v>
                </c:pt>
                <c:pt idx="3">
                  <c:v>2253</c:v>
                </c:pt>
                <c:pt idx="4">
                  <c:v>2312</c:v>
                </c:pt>
              </c:numCache>
            </c:numRef>
          </c:val>
          <c:smooth val="0"/>
          <c:extLst>
            <c:ext xmlns:c16="http://schemas.microsoft.com/office/drawing/2014/chart" uri="{C3380CC4-5D6E-409C-BE32-E72D297353CC}">
              <c16:uniqueId val="{00000004-1196-414E-B25D-F416A51E5C92}"/>
            </c:ext>
          </c:extLst>
        </c:ser>
        <c:dLbls>
          <c:showLegendKey val="0"/>
          <c:showVal val="0"/>
          <c:showCatName val="0"/>
          <c:showSerName val="0"/>
          <c:showPercent val="0"/>
          <c:showBubbleSize val="0"/>
        </c:dLbls>
        <c:smooth val="0"/>
        <c:axId val="1740145160"/>
        <c:axId val="1740147208"/>
      </c:lineChart>
      <c:catAx>
        <c:axId val="174014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0147208"/>
        <c:crosses val="autoZero"/>
        <c:auto val="1"/>
        <c:lblAlgn val="ctr"/>
        <c:lblOffset val="100"/>
        <c:noMultiLvlLbl val="0"/>
      </c:catAx>
      <c:valAx>
        <c:axId val="1740147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40145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a:t>Aportes Estatales 2026 (millones de pesos)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lotArea>
      <c:layout/>
      <c:lineChart>
        <c:grouping val="standard"/>
        <c:varyColors val="0"/>
        <c:ser>
          <c:idx val="0"/>
          <c:order val="0"/>
          <c:tx>
            <c:v>Ingresos</c:v>
          </c:tx>
          <c:spPr>
            <a:ln w="28575" cap="rnd">
              <a:solidFill>
                <a:schemeClr val="accent1"/>
              </a:solidFill>
              <a:round/>
            </a:ln>
            <a:effectLst/>
          </c:spPr>
          <c:marker>
            <c:symbol val="none"/>
          </c:marker>
          <c:cat>
            <c:numRef>
              <c:f>'Aportes Estatales'!$C$5:$N$5</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'Aportes Estatales'!$C$11:$N$11</c:f>
              <c:numCache>
                <c:formatCode>_(* #,##0_);_(* \(#,##0\);_(* "-"_);_(@_)</c:formatCode>
                <c:ptCount val="12"/>
                <c:pt idx="0">
                  <c:v>0</c:v>
                </c:pt>
                <c:pt idx="1">
                  <c:v>11094090.880925</c:v>
                </c:pt>
                <c:pt idx="2">
                  <c:v>4488715.4229999995</c:v>
                </c:pt>
                <c:pt idx="3">
                  <c:v>6207698.4229999995</c:v>
                </c:pt>
                <c:pt idx="4">
                  <c:v>4918461.4229999995</c:v>
                </c:pt>
                <c:pt idx="5">
                  <c:v>4918460.4229999995</c:v>
                </c:pt>
                <c:pt idx="6">
                  <c:v>8655133.4230000004</c:v>
                </c:pt>
                <c:pt idx="7">
                  <c:v>4535133.4229999995</c:v>
                </c:pt>
                <c:pt idx="8">
                  <c:v>7063668.0246750005</c:v>
                </c:pt>
                <c:pt idx="9">
                  <c:v>7063668.0246750005</c:v>
                </c:pt>
                <c:pt idx="10">
                  <c:v>6112255.965675002</c:v>
                </c:pt>
                <c:pt idx="11">
                  <c:v>8158989.9229750037</c:v>
                </c:pt>
              </c:numCache>
            </c:numRef>
          </c:val>
          <c:smooth val="0"/>
          <c:extLst>
            <c:ext xmlns:c16="http://schemas.microsoft.com/office/drawing/2014/chart" uri="{C3380CC4-5D6E-409C-BE32-E72D297353CC}">
              <c16:uniqueId val="{00000000-EA75-4828-B2D3-E18FE298916D}"/>
            </c:ext>
          </c:extLst>
        </c:ser>
        <c:ser>
          <c:idx val="1"/>
          <c:order val="1"/>
          <c:tx>
            <c:v>Ingreso Promedio</c:v>
          </c:tx>
          <c:spPr>
            <a:ln w="28575" cap="rnd">
              <a:solidFill>
                <a:schemeClr val="accent2"/>
              </a:solidFill>
              <a:round/>
            </a:ln>
            <a:effectLst/>
          </c:spPr>
          <c:marker>
            <c:symbol val="none"/>
          </c:marker>
          <c:cat>
            <c:numRef>
              <c:f>'Aportes Estatales'!$C$5:$N$5</c:f>
              <c:numCache>
                <c:formatCode>mmm\-yy</c:formatCode>
                <c:ptCount val="12"/>
                <c:pt idx="0">
                  <c:v>46023</c:v>
                </c:pt>
                <c:pt idx="1">
                  <c:v>46054</c:v>
                </c:pt>
                <c:pt idx="2">
                  <c:v>46082</c:v>
                </c:pt>
                <c:pt idx="3">
                  <c:v>46113</c:v>
                </c:pt>
                <c:pt idx="4">
                  <c:v>46143</c:v>
                </c:pt>
                <c:pt idx="5">
                  <c:v>46174</c:v>
                </c:pt>
                <c:pt idx="6">
                  <c:v>46204</c:v>
                </c:pt>
                <c:pt idx="7">
                  <c:v>46235</c:v>
                </c:pt>
                <c:pt idx="8">
                  <c:v>46266</c:v>
                </c:pt>
                <c:pt idx="9">
                  <c:v>46296</c:v>
                </c:pt>
                <c:pt idx="10">
                  <c:v>46327</c:v>
                </c:pt>
                <c:pt idx="11">
                  <c:v>46357</c:v>
                </c:pt>
              </c:numCache>
            </c:numRef>
          </c:cat>
          <c:val>
            <c:numRef>
              <c:f>'Aportes Estatales'!#REF!</c:f>
              <c:numCache>
                <c:formatCode>#,##0</c:formatCode>
                <c:ptCount val="1"/>
                <c:pt idx="0">
                  <c:v>1</c:v>
                </c:pt>
              </c:numCache>
            </c:numRef>
          </c:val>
          <c:smooth val="0"/>
          <c:extLst>
            <c:ext xmlns:c16="http://schemas.microsoft.com/office/drawing/2014/chart" uri="{C3380CC4-5D6E-409C-BE32-E72D297353CC}">
              <c16:uniqueId val="{00000001-EA75-4828-B2D3-E18FE298916D}"/>
            </c:ext>
          </c:extLst>
        </c:ser>
        <c:dLbls>
          <c:showLegendKey val="0"/>
          <c:showVal val="0"/>
          <c:showCatName val="0"/>
          <c:showSerName val="0"/>
          <c:showPercent val="0"/>
          <c:showBubbleSize val="0"/>
        </c:dLbls>
        <c:smooth val="0"/>
        <c:axId val="1293311456"/>
        <c:axId val="1293312416"/>
      </c:lineChart>
      <c:dateAx>
        <c:axId val="1293311456"/>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293312416"/>
        <c:crosses val="autoZero"/>
        <c:auto val="1"/>
        <c:lblOffset val="100"/>
        <c:baseTimeUnit val="months"/>
      </c:dateAx>
      <c:valAx>
        <c:axId val="129331241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293311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514350</xdr:colOff>
      <xdr:row>2</xdr:row>
      <xdr:rowOff>114300</xdr:rowOff>
    </xdr:from>
    <xdr:to>
      <xdr:col>12</xdr:col>
      <xdr:colOff>209550</xdr:colOff>
      <xdr:row>16</xdr:row>
      <xdr:rowOff>57150</xdr:rowOff>
    </xdr:to>
    <xdr:graphicFrame macro="">
      <xdr:nvGraphicFramePr>
        <xdr:cNvPr id="5" name="Gráfico 1">
          <a:extLst>
            <a:ext uri="{FF2B5EF4-FFF2-40B4-BE49-F238E27FC236}">
              <a16:creationId xmlns:a16="http://schemas.microsoft.com/office/drawing/2014/main" id="{09C124FD-EC79-7887-DAA8-BE52237E9E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438150</xdr:colOff>
      <xdr:row>2</xdr:row>
      <xdr:rowOff>266700</xdr:rowOff>
    </xdr:from>
    <xdr:to>
      <xdr:col>27</xdr:col>
      <xdr:colOff>476250</xdr:colOff>
      <xdr:row>17</xdr:row>
      <xdr:rowOff>104775</xdr:rowOff>
    </xdr:to>
    <xdr:graphicFrame macro="">
      <xdr:nvGraphicFramePr>
        <xdr:cNvPr id="11" name="Gráfico 2">
          <a:extLst>
            <a:ext uri="{FF2B5EF4-FFF2-40B4-BE49-F238E27FC236}">
              <a16:creationId xmlns:a16="http://schemas.microsoft.com/office/drawing/2014/main" id="{A56042E5-814C-CEF2-C762-685E4EF06BEA}"/>
            </a:ext>
            <a:ext uri="{147F2762-F138-4A5C-976F-8EAC2B608ADB}">
              <a16:predDERef xmlns:a16="http://schemas.microsoft.com/office/drawing/2014/main" pred="{09C124FD-EC79-7887-DAA8-BE52237E9E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222170</xdr:colOff>
      <xdr:row>15</xdr:row>
      <xdr:rowOff>190261</xdr:rowOff>
    </xdr:from>
    <xdr:to>
      <xdr:col>13</xdr:col>
      <xdr:colOff>309562</xdr:colOff>
      <xdr:row>29</xdr:row>
      <xdr:rowOff>59530</xdr:rowOff>
    </xdr:to>
    <xdr:graphicFrame macro="">
      <xdr:nvGraphicFramePr>
        <xdr:cNvPr id="6" name="Gráfico 1">
          <a:extLst>
            <a:ext uri="{FF2B5EF4-FFF2-40B4-BE49-F238E27FC236}">
              <a16:creationId xmlns:a16="http://schemas.microsoft.com/office/drawing/2014/main" id="{AE32388A-FB91-4133-97BB-B5454DAA3B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2199DE-BE09-493B-92F9-33B7A74B6D5E}" name="Tabla1" displayName="Tabla1" ref="A1:E25" totalsRowShown="0" headerRowDxfId="6" dataDxfId="5">
  <autoFilter ref="A1:E25" xr:uid="{A62199DE-BE09-493B-92F9-33B7A74B6D5E}"/>
  <tableColumns count="5">
    <tableColumn id="1" xr3:uid="{718BFA73-F2F7-42EE-95CB-C9AEAA853D8C}" name="N°" dataDxfId="4"/>
    <tableColumn id="2" xr3:uid="{1B54B6DB-8252-4393-819A-40A83CE7171D}" name="FECHA RECEPCIÓN PREGUNTA" dataDxfId="3"/>
    <tableColumn id="3" xr3:uid="{3B1BEC57-1C92-4B0A-A8BC-6AA8404C96DA}" name="HORA" dataDxfId="2"/>
    <tableColumn id="6" xr3:uid="{B4602B29-CB9E-481E-A288-485B45251B8C}" name="PREGUNTA" dataDxfId="1"/>
    <tableColumn id="5" xr3:uid="{7D2D7694-E6C9-416E-A2AD-54A40BB3DCCD}" name="RESPUESTA" dataDxfId="0"/>
  </tableColumns>
  <tableStyleInfo name="TableStyleLight9" showFirstColumn="0" showLastColumn="0" showRowStripes="1" showColumnStripes="1"/>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3B402-3084-4FAD-A550-21293322E860}">
  <dimension ref="A1:E28"/>
  <sheetViews>
    <sheetView tabSelected="1" zoomScale="70" zoomScaleNormal="70" workbookViewId="0">
      <selection activeCell="D26" sqref="D26"/>
    </sheetView>
  </sheetViews>
  <sheetFormatPr baseColWidth="10" defaultColWidth="11.453125" defaultRowHeight="15" customHeight="1" x14ac:dyDescent="0.35"/>
  <cols>
    <col min="1" max="1" width="5.54296875" style="93" customWidth="1"/>
    <col min="2" max="2" width="30.7265625" style="93" customWidth="1"/>
    <col min="3" max="3" width="10.54296875" style="93" customWidth="1"/>
    <col min="4" max="4" width="124.1796875" style="93" customWidth="1"/>
    <col min="5" max="5" width="123.7265625" style="95" customWidth="1"/>
    <col min="6" max="16384" width="11.453125" style="93"/>
  </cols>
  <sheetData>
    <row r="1" spans="1:5" ht="14.5" x14ac:dyDescent="0.35">
      <c r="A1" s="86" t="s">
        <v>0</v>
      </c>
      <c r="B1" s="86" t="s">
        <v>1</v>
      </c>
      <c r="C1" s="86" t="s">
        <v>2</v>
      </c>
      <c r="D1" s="86" t="s">
        <v>3</v>
      </c>
      <c r="E1" s="89" t="s">
        <v>4</v>
      </c>
    </row>
    <row r="2" spans="1:5" ht="60" customHeight="1" x14ac:dyDescent="0.35">
      <c r="A2" s="86">
        <v>1</v>
      </c>
      <c r="B2" s="90">
        <v>46218</v>
      </c>
      <c r="C2" s="87">
        <v>0.58194444444444449</v>
      </c>
      <c r="D2" s="88" t="s">
        <v>5</v>
      </c>
      <c r="E2" s="88" t="s">
        <v>6</v>
      </c>
    </row>
    <row r="3" spans="1:5" ht="14.5" x14ac:dyDescent="0.35">
      <c r="A3" s="86">
        <f>A2+1</f>
        <v>2</v>
      </c>
      <c r="B3" s="90">
        <v>46218</v>
      </c>
      <c r="C3" s="87">
        <v>0.58194444444444449</v>
      </c>
      <c r="D3" s="89" t="s">
        <v>7</v>
      </c>
      <c r="E3" s="89" t="s">
        <v>8</v>
      </c>
    </row>
    <row r="4" spans="1:5" ht="52" x14ac:dyDescent="0.35">
      <c r="A4" s="86">
        <f t="shared" ref="A4:A25" si="0">A3+1</f>
        <v>3</v>
      </c>
      <c r="B4" s="90">
        <v>46218</v>
      </c>
      <c r="C4" s="87">
        <v>0.58194444444444449</v>
      </c>
      <c r="D4" s="89" t="s">
        <v>9</v>
      </c>
      <c r="E4" s="88" t="s">
        <v>10</v>
      </c>
    </row>
    <row r="5" spans="1:5" ht="14.5" x14ac:dyDescent="0.35">
      <c r="A5" s="86">
        <f t="shared" si="0"/>
        <v>4</v>
      </c>
      <c r="B5" s="90">
        <v>46218</v>
      </c>
      <c r="C5" s="87">
        <v>0.58194444444444449</v>
      </c>
      <c r="D5" s="89" t="s">
        <v>11</v>
      </c>
      <c r="E5" s="89" t="s">
        <v>12</v>
      </c>
    </row>
    <row r="6" spans="1:5" ht="36.75" customHeight="1" x14ac:dyDescent="0.35">
      <c r="A6" s="86">
        <f t="shared" si="0"/>
        <v>5</v>
      </c>
      <c r="B6" s="90">
        <v>46218</v>
      </c>
      <c r="C6" s="87">
        <v>0.58194444444444449</v>
      </c>
      <c r="D6" s="89" t="s">
        <v>13</v>
      </c>
      <c r="E6" s="89" t="s">
        <v>14</v>
      </c>
    </row>
    <row r="7" spans="1:5" ht="135.5" customHeight="1" x14ac:dyDescent="0.35">
      <c r="A7" s="86">
        <f t="shared" si="0"/>
        <v>6</v>
      </c>
      <c r="B7" s="90">
        <v>46218</v>
      </c>
      <c r="C7" s="87">
        <v>0.58194444444444449</v>
      </c>
      <c r="D7" s="89" t="s">
        <v>15</v>
      </c>
      <c r="E7" s="88" t="s">
        <v>16</v>
      </c>
    </row>
    <row r="8" spans="1:5" ht="26" x14ac:dyDescent="0.35">
      <c r="A8" s="86">
        <f t="shared" si="0"/>
        <v>7</v>
      </c>
      <c r="B8" s="90">
        <v>46223</v>
      </c>
      <c r="C8" s="87">
        <v>0.70138888888888884</v>
      </c>
      <c r="D8" s="89" t="s">
        <v>17</v>
      </c>
      <c r="E8" s="89" t="s">
        <v>18</v>
      </c>
    </row>
    <row r="9" spans="1:5" ht="65" x14ac:dyDescent="0.35">
      <c r="A9" s="86">
        <f t="shared" si="0"/>
        <v>8</v>
      </c>
      <c r="B9" s="90">
        <v>46223</v>
      </c>
      <c r="C9" s="87">
        <v>0.70138888888888884</v>
      </c>
      <c r="D9" s="89" t="s">
        <v>19</v>
      </c>
      <c r="E9" s="89" t="s">
        <v>20</v>
      </c>
    </row>
    <row r="10" spans="1:5" ht="117" x14ac:dyDescent="0.35">
      <c r="A10" s="86">
        <f t="shared" si="0"/>
        <v>9</v>
      </c>
      <c r="B10" s="90">
        <v>46223</v>
      </c>
      <c r="C10" s="87">
        <v>0.70138888888888884</v>
      </c>
      <c r="D10" s="89" t="s">
        <v>21</v>
      </c>
      <c r="E10" s="89" t="s">
        <v>22</v>
      </c>
    </row>
    <row r="11" spans="1:5" ht="26" x14ac:dyDescent="0.35">
      <c r="A11" s="86">
        <f t="shared" si="0"/>
        <v>10</v>
      </c>
      <c r="B11" s="90">
        <v>46223</v>
      </c>
      <c r="C11" s="87">
        <v>0.70138888888888884</v>
      </c>
      <c r="D11" s="89" t="s">
        <v>23</v>
      </c>
      <c r="E11" s="89" t="s">
        <v>24</v>
      </c>
    </row>
    <row r="12" spans="1:5" ht="26" x14ac:dyDescent="0.35">
      <c r="A12" s="86">
        <f t="shared" si="0"/>
        <v>11</v>
      </c>
      <c r="B12" s="90">
        <v>46223</v>
      </c>
      <c r="C12" s="87">
        <v>0.70138888888888884</v>
      </c>
      <c r="D12" s="89" t="s">
        <v>25</v>
      </c>
      <c r="E12" s="88" t="s">
        <v>26</v>
      </c>
    </row>
    <row r="13" spans="1:5" ht="26" x14ac:dyDescent="0.35">
      <c r="A13" s="86">
        <f t="shared" si="0"/>
        <v>12</v>
      </c>
      <c r="B13" s="90">
        <v>46223</v>
      </c>
      <c r="C13" s="87">
        <v>0.70138888888888884</v>
      </c>
      <c r="D13" s="89" t="s">
        <v>27</v>
      </c>
      <c r="E13" s="88" t="s">
        <v>28</v>
      </c>
    </row>
    <row r="14" spans="1:5" ht="14.5" x14ac:dyDescent="0.35">
      <c r="A14" s="86">
        <f t="shared" si="0"/>
        <v>13</v>
      </c>
      <c r="B14" s="90">
        <v>46223</v>
      </c>
      <c r="C14" s="87">
        <v>0.70138888888888884</v>
      </c>
      <c r="D14" s="89" t="s">
        <v>29</v>
      </c>
      <c r="E14" s="89" t="s">
        <v>30</v>
      </c>
    </row>
    <row r="15" spans="1:5" ht="143" x14ac:dyDescent="0.35">
      <c r="A15" s="86">
        <f t="shared" si="0"/>
        <v>14</v>
      </c>
      <c r="B15" s="90">
        <v>46223</v>
      </c>
      <c r="C15" s="87">
        <v>0.70138888888888884</v>
      </c>
      <c r="D15" s="89" t="s">
        <v>31</v>
      </c>
      <c r="E15" s="89" t="s">
        <v>32</v>
      </c>
    </row>
    <row r="16" spans="1:5" ht="137.5" customHeight="1" x14ac:dyDescent="0.35">
      <c r="A16" s="86">
        <f t="shared" si="0"/>
        <v>15</v>
      </c>
      <c r="B16" s="90">
        <v>46223</v>
      </c>
      <c r="C16" s="87">
        <v>0.70138888888888884</v>
      </c>
      <c r="D16" s="89" t="s">
        <v>33</v>
      </c>
      <c r="E16" s="88" t="s">
        <v>34</v>
      </c>
    </row>
    <row r="17" spans="1:5" ht="144" customHeight="1" x14ac:dyDescent="0.35">
      <c r="A17" s="86">
        <f t="shared" si="0"/>
        <v>16</v>
      </c>
      <c r="B17" s="90">
        <v>46223</v>
      </c>
      <c r="C17" s="87">
        <v>0.70138888888888884</v>
      </c>
      <c r="D17" s="89" t="s">
        <v>35</v>
      </c>
      <c r="E17" s="89" t="s">
        <v>36</v>
      </c>
    </row>
    <row r="18" spans="1:5" ht="39" x14ac:dyDescent="0.35">
      <c r="A18" s="86">
        <f t="shared" si="0"/>
        <v>17</v>
      </c>
      <c r="B18" s="90">
        <v>46223</v>
      </c>
      <c r="C18" s="87">
        <v>0.70138888888888884</v>
      </c>
      <c r="D18" s="88" t="s">
        <v>37</v>
      </c>
      <c r="E18" s="88" t="s">
        <v>38</v>
      </c>
    </row>
    <row r="19" spans="1:5" ht="26" x14ac:dyDescent="0.35">
      <c r="A19" s="86">
        <f t="shared" si="0"/>
        <v>18</v>
      </c>
      <c r="B19" s="90">
        <v>46223</v>
      </c>
      <c r="C19" s="87">
        <v>0.70138888888888884</v>
      </c>
      <c r="D19" s="89" t="s">
        <v>39</v>
      </c>
      <c r="E19" s="89" t="s">
        <v>40</v>
      </c>
    </row>
    <row r="20" spans="1:5" ht="52" x14ac:dyDescent="0.35">
      <c r="A20" s="86">
        <f t="shared" si="0"/>
        <v>19</v>
      </c>
      <c r="B20" s="90">
        <v>46223</v>
      </c>
      <c r="C20" s="87">
        <v>0.70138888888888884</v>
      </c>
      <c r="D20" s="89" t="s">
        <v>41</v>
      </c>
      <c r="E20" s="89" t="s">
        <v>42</v>
      </c>
    </row>
    <row r="21" spans="1:5" ht="65" x14ac:dyDescent="0.35">
      <c r="A21" s="86">
        <f t="shared" si="0"/>
        <v>20</v>
      </c>
      <c r="B21" s="90">
        <v>46223</v>
      </c>
      <c r="C21" s="87">
        <v>0.70138888888888884</v>
      </c>
      <c r="D21" s="89" t="s">
        <v>43</v>
      </c>
      <c r="E21" s="89" t="s">
        <v>44</v>
      </c>
    </row>
    <row r="22" spans="1:5" ht="26" x14ac:dyDescent="0.35">
      <c r="A22" s="86">
        <f t="shared" si="0"/>
        <v>21</v>
      </c>
      <c r="B22" s="94">
        <v>46223</v>
      </c>
      <c r="C22" s="91">
        <v>0.75416666666666665</v>
      </c>
      <c r="D22" s="92" t="s">
        <v>45</v>
      </c>
      <c r="E22" s="89" t="s">
        <v>46</v>
      </c>
    </row>
    <row r="23" spans="1:5" ht="26" x14ac:dyDescent="0.35">
      <c r="A23" s="86">
        <f t="shared" si="0"/>
        <v>22</v>
      </c>
      <c r="B23" s="94">
        <v>46223</v>
      </c>
      <c r="C23" s="91">
        <v>0.75416666666666665</v>
      </c>
      <c r="D23" s="92" t="s">
        <v>47</v>
      </c>
      <c r="E23" s="89" t="s">
        <v>46</v>
      </c>
    </row>
    <row r="24" spans="1:5" ht="26" x14ac:dyDescent="0.35">
      <c r="A24" s="86">
        <f t="shared" si="0"/>
        <v>23</v>
      </c>
      <c r="B24" s="94">
        <v>46223</v>
      </c>
      <c r="C24" s="91">
        <v>0.75416666666666665</v>
      </c>
      <c r="D24" s="92" t="s">
        <v>48</v>
      </c>
      <c r="E24" s="89" t="s">
        <v>46</v>
      </c>
    </row>
    <row r="25" spans="1:5" ht="26" x14ac:dyDescent="0.35">
      <c r="A25" s="86">
        <f t="shared" si="0"/>
        <v>24</v>
      </c>
      <c r="B25" s="94">
        <v>46223</v>
      </c>
      <c r="C25" s="91">
        <v>0.75416666666666665</v>
      </c>
      <c r="D25" s="92" t="s">
        <v>49</v>
      </c>
      <c r="E25" s="89" t="s">
        <v>46</v>
      </c>
    </row>
    <row r="26" spans="1:5" ht="14.5" x14ac:dyDescent="0.35">
      <c r="A26" s="86"/>
      <c r="B26" s="86"/>
      <c r="C26" s="86"/>
      <c r="D26" s="86"/>
      <c r="E26" s="89"/>
    </row>
    <row r="27" spans="1:5" ht="14.5" x14ac:dyDescent="0.35">
      <c r="A27" s="86"/>
      <c r="B27" s="86"/>
      <c r="C27" s="86"/>
      <c r="D27" s="86"/>
      <c r="E27" s="89"/>
    </row>
    <row r="28" spans="1:5" ht="14.5" x14ac:dyDescent="0.35">
      <c r="A28" s="86"/>
      <c r="B28" s="86"/>
      <c r="C28" s="86"/>
      <c r="D28" s="86"/>
      <c r="E28" s="89"/>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C5CC6-9EE2-4C48-83C5-12E9F1D5CA44}">
  <dimension ref="A1:J68"/>
  <sheetViews>
    <sheetView workbookViewId="0">
      <selection activeCell="D13" sqref="D13"/>
    </sheetView>
  </sheetViews>
  <sheetFormatPr baseColWidth="10" defaultColWidth="8.7265625" defaultRowHeight="14.5" x14ac:dyDescent="0.35"/>
  <cols>
    <col min="1" max="1" width="54.453125" customWidth="1"/>
    <col min="2" max="6" width="14.7265625" customWidth="1"/>
    <col min="10" max="10" width="15.26953125" customWidth="1"/>
  </cols>
  <sheetData>
    <row r="1" spans="1:6" x14ac:dyDescent="0.35">
      <c r="A1" s="96" t="s">
        <v>50</v>
      </c>
      <c r="B1" s="2"/>
      <c r="C1" s="2"/>
      <c r="D1" s="2"/>
      <c r="E1" s="2"/>
      <c r="F1" s="2"/>
    </row>
    <row r="2" spans="1:6" x14ac:dyDescent="0.35">
      <c r="A2" s="96"/>
      <c r="B2" s="2" t="s">
        <v>51</v>
      </c>
      <c r="C2" s="2" t="s">
        <v>52</v>
      </c>
      <c r="D2" s="2" t="s">
        <v>53</v>
      </c>
      <c r="E2" s="2" t="s">
        <v>54</v>
      </c>
      <c r="F2" s="2" t="s">
        <v>55</v>
      </c>
    </row>
    <row r="3" spans="1:6" x14ac:dyDescent="0.35">
      <c r="A3" s="97"/>
      <c r="B3" s="4" t="s">
        <v>56</v>
      </c>
      <c r="C3" s="4" t="s">
        <v>56</v>
      </c>
      <c r="D3" s="4" t="s">
        <v>56</v>
      </c>
      <c r="E3" s="4" t="s">
        <v>56</v>
      </c>
      <c r="F3" s="4" t="s">
        <v>56</v>
      </c>
    </row>
    <row r="4" spans="1:6" x14ac:dyDescent="0.35">
      <c r="A4" s="5" t="s">
        <v>57</v>
      </c>
      <c r="B4" s="6">
        <v>116878674</v>
      </c>
      <c r="C4" s="6">
        <v>119186987</v>
      </c>
      <c r="D4" s="6">
        <v>123390696</v>
      </c>
      <c r="E4" s="6">
        <v>127298241</v>
      </c>
      <c r="F4" s="6">
        <v>130156022</v>
      </c>
    </row>
    <row r="5" spans="1:6" x14ac:dyDescent="0.35">
      <c r="A5" s="7" t="s">
        <v>58</v>
      </c>
      <c r="B5" s="8">
        <v>3885511</v>
      </c>
      <c r="C5" s="8">
        <v>4038158</v>
      </c>
      <c r="D5" s="8">
        <v>4197665</v>
      </c>
      <c r="E5" s="8">
        <v>4358662</v>
      </c>
      <c r="F5" s="8">
        <v>4489422</v>
      </c>
    </row>
    <row r="6" spans="1:6" x14ac:dyDescent="0.35">
      <c r="A6" s="7" t="s">
        <v>59</v>
      </c>
      <c r="B6" s="8">
        <v>78720029</v>
      </c>
      <c r="C6" s="8">
        <v>82603767</v>
      </c>
      <c r="D6" s="8">
        <v>87877060</v>
      </c>
      <c r="E6" s="8">
        <v>92467727</v>
      </c>
      <c r="F6" s="8">
        <v>95241759</v>
      </c>
    </row>
    <row r="7" spans="1:6" x14ac:dyDescent="0.35">
      <c r="A7" s="7" t="s">
        <v>60</v>
      </c>
      <c r="B7" s="8">
        <v>9053641</v>
      </c>
      <c r="C7" s="8">
        <v>9325250</v>
      </c>
      <c r="D7" s="8">
        <v>9605008</v>
      </c>
      <c r="E7" s="8">
        <v>9893158</v>
      </c>
      <c r="F7" s="8">
        <v>10189953</v>
      </c>
    </row>
    <row r="8" spans="1:6" x14ac:dyDescent="0.35">
      <c r="A8" s="7" t="s">
        <v>61</v>
      </c>
      <c r="B8" s="8">
        <v>21941657</v>
      </c>
      <c r="C8" s="8">
        <v>21668709</v>
      </c>
      <c r="D8" s="8">
        <v>20728210</v>
      </c>
      <c r="E8" s="8">
        <v>20185311</v>
      </c>
      <c r="F8" s="8">
        <v>20128345</v>
      </c>
    </row>
    <row r="9" spans="1:6" x14ac:dyDescent="0.35">
      <c r="A9" s="7" t="s">
        <v>62</v>
      </c>
      <c r="B9" s="8">
        <v>6754000</v>
      </c>
      <c r="C9" s="8">
        <v>6933000</v>
      </c>
      <c r="D9" s="8">
        <v>6956990</v>
      </c>
      <c r="E9" s="8">
        <v>7164200</v>
      </c>
      <c r="F9" s="8">
        <v>7379126</v>
      </c>
    </row>
    <row r="10" spans="1:6" x14ac:dyDescent="0.35">
      <c r="A10" s="7" t="s">
        <v>63</v>
      </c>
      <c r="B10" s="8">
        <v>4477240</v>
      </c>
      <c r="C10" s="8">
        <v>3088086</v>
      </c>
      <c r="D10" s="8">
        <v>3307335</v>
      </c>
      <c r="E10" s="8">
        <v>3222667</v>
      </c>
      <c r="F10" s="8">
        <v>3319347</v>
      </c>
    </row>
    <row r="11" spans="1:6" x14ac:dyDescent="0.35">
      <c r="A11" s="7" t="s">
        <v>64</v>
      </c>
      <c r="B11" s="8">
        <v>2314404</v>
      </c>
      <c r="C11" s="8">
        <v>2333936</v>
      </c>
      <c r="D11" s="8">
        <v>2088225</v>
      </c>
      <c r="E11" s="8">
        <v>1973671</v>
      </c>
      <c r="F11" s="8">
        <v>2005881</v>
      </c>
    </row>
    <row r="12" spans="1:6" x14ac:dyDescent="0.35">
      <c r="A12" s="7" t="s">
        <v>65</v>
      </c>
      <c r="B12" s="8">
        <v>-7602510</v>
      </c>
      <c r="C12" s="8">
        <v>-8058660</v>
      </c>
      <c r="D12" s="8">
        <v>-8542180</v>
      </c>
      <c r="E12" s="8">
        <v>-9054710</v>
      </c>
      <c r="F12" s="8">
        <v>-9597993</v>
      </c>
    </row>
    <row r="13" spans="1:6" x14ac:dyDescent="0.35">
      <c r="A13" s="7" t="s">
        <v>66</v>
      </c>
      <c r="B13" s="8">
        <v>-2665300</v>
      </c>
      <c r="C13" s="8">
        <v>-2745259</v>
      </c>
      <c r="D13" s="8">
        <v>-2827617</v>
      </c>
      <c r="E13" s="8">
        <v>-2912445</v>
      </c>
      <c r="F13" s="8">
        <v>-2999818</v>
      </c>
    </row>
    <row r="14" spans="1:6" x14ac:dyDescent="0.35">
      <c r="A14" s="5" t="s">
        <v>67</v>
      </c>
      <c r="B14" s="6">
        <v>-62825570</v>
      </c>
      <c r="C14" s="6">
        <v>-63630703</v>
      </c>
      <c r="D14" s="6">
        <v>-65974812</v>
      </c>
      <c r="E14" s="6">
        <v>-66780856</v>
      </c>
      <c r="F14" s="6">
        <v>-68818765</v>
      </c>
    </row>
    <row r="15" spans="1:6" x14ac:dyDescent="0.35">
      <c r="A15" s="7" t="s">
        <v>68</v>
      </c>
      <c r="B15" s="8">
        <v>-47285500</v>
      </c>
      <c r="C15" s="8">
        <v>-48184421</v>
      </c>
      <c r="D15" s="8">
        <v>-49594698</v>
      </c>
      <c r="E15" s="8">
        <v>-51082539</v>
      </c>
      <c r="F15" s="8">
        <v>-52615015</v>
      </c>
    </row>
    <row r="16" spans="1:6" x14ac:dyDescent="0.35">
      <c r="A16" s="7" t="s">
        <v>69</v>
      </c>
      <c r="B16" s="8">
        <v>-906037</v>
      </c>
      <c r="C16" s="8">
        <v>-776186</v>
      </c>
      <c r="D16" s="8">
        <v>-776186</v>
      </c>
      <c r="E16" s="8">
        <v>-776186</v>
      </c>
      <c r="F16" s="8">
        <v>-799471</v>
      </c>
    </row>
    <row r="17" spans="1:10" x14ac:dyDescent="0.35">
      <c r="A17" s="7" t="s">
        <v>70</v>
      </c>
      <c r="B17" s="8">
        <v>-7759599</v>
      </c>
      <c r="C17" s="8">
        <v>-7619586</v>
      </c>
      <c r="D17" s="8">
        <v>-8326462</v>
      </c>
      <c r="E17" s="8">
        <v>-7397256</v>
      </c>
      <c r="F17" s="8">
        <v>-7619173</v>
      </c>
    </row>
    <row r="18" spans="1:10" x14ac:dyDescent="0.35">
      <c r="A18" s="7" t="s">
        <v>71</v>
      </c>
      <c r="B18" s="8">
        <v>-77327</v>
      </c>
      <c r="C18" s="8">
        <v>-62929</v>
      </c>
      <c r="D18" s="8">
        <v>-65034</v>
      </c>
      <c r="E18" s="8">
        <v>-66985</v>
      </c>
      <c r="F18" s="8">
        <v>-68995</v>
      </c>
    </row>
    <row r="19" spans="1:10" x14ac:dyDescent="0.35">
      <c r="A19" s="7" t="s">
        <v>72</v>
      </c>
      <c r="B19" s="31">
        <v>-3772744</v>
      </c>
      <c r="C19" s="31">
        <v>-3982891</v>
      </c>
      <c r="D19" s="8">
        <v>-4152647</v>
      </c>
      <c r="E19" s="8">
        <v>-4332589</v>
      </c>
      <c r="F19" s="8">
        <v>-4523327</v>
      </c>
    </row>
    <row r="20" spans="1:10" x14ac:dyDescent="0.35">
      <c r="A20" s="7" t="s">
        <v>73</v>
      </c>
      <c r="B20" s="9">
        <v>-3024362</v>
      </c>
      <c r="C20" s="9">
        <v>-3004690</v>
      </c>
      <c r="D20" s="8">
        <v>-3059785</v>
      </c>
      <c r="E20" s="8">
        <v>-3125301</v>
      </c>
      <c r="F20" s="8">
        <v>-3192784</v>
      </c>
    </row>
    <row r="21" spans="1:10" x14ac:dyDescent="0.35">
      <c r="A21" s="10" t="s">
        <v>74</v>
      </c>
      <c r="B21" s="11">
        <v>170931776</v>
      </c>
      <c r="C21" s="11">
        <v>174743271</v>
      </c>
      <c r="D21" s="11">
        <v>180806580</v>
      </c>
      <c r="E21" s="11">
        <v>187815626</v>
      </c>
      <c r="F21" s="11">
        <v>191493279</v>
      </c>
      <c r="J21" s="67">
        <f>+B23+B14</f>
        <v>-114454539</v>
      </c>
    </row>
    <row r="22" spans="1:10" x14ac:dyDescent="0.35">
      <c r="A22" s="5"/>
      <c r="B22" s="12"/>
      <c r="C22" s="12"/>
      <c r="D22" s="12"/>
      <c r="E22" s="12"/>
      <c r="F22" s="12"/>
    </row>
    <row r="23" spans="1:10" x14ac:dyDescent="0.35">
      <c r="A23" s="5" t="s">
        <v>75</v>
      </c>
      <c r="B23" s="13">
        <v>-51628969</v>
      </c>
      <c r="C23" s="13">
        <v>-52814306</v>
      </c>
      <c r="D23" s="6">
        <v>-54534401</v>
      </c>
      <c r="E23" s="6">
        <v>-57310973</v>
      </c>
      <c r="F23" s="6">
        <v>-58844352</v>
      </c>
    </row>
    <row r="24" spans="1:10" x14ac:dyDescent="0.35">
      <c r="A24" s="7" t="s">
        <v>68</v>
      </c>
      <c r="B24" s="9">
        <v>-26272484</v>
      </c>
      <c r="C24" s="9">
        <v>-26674659</v>
      </c>
      <c r="D24" s="8">
        <v>-27476699</v>
      </c>
      <c r="E24" s="8">
        <v>-28300999</v>
      </c>
      <c r="F24" s="8">
        <v>-29150029</v>
      </c>
    </row>
    <row r="25" spans="1:10" x14ac:dyDescent="0.35">
      <c r="A25" s="7" t="s">
        <v>76</v>
      </c>
      <c r="B25" s="9">
        <v>-4888361</v>
      </c>
      <c r="C25" s="9">
        <v>-4780323</v>
      </c>
      <c r="D25" s="8">
        <v>-4920834</v>
      </c>
      <c r="E25" s="8">
        <v>-5068459</v>
      </c>
      <c r="F25" s="8">
        <v>-5220513</v>
      </c>
    </row>
    <row r="26" spans="1:10" x14ac:dyDescent="0.35">
      <c r="A26" s="7" t="s">
        <v>77</v>
      </c>
      <c r="B26" s="9">
        <v>-6413239</v>
      </c>
      <c r="C26" s="9">
        <v>-6272404</v>
      </c>
      <c r="D26" s="8">
        <v>-6565241</v>
      </c>
      <c r="E26" s="8">
        <v>-6974167</v>
      </c>
      <c r="F26" s="8">
        <v>-7086360</v>
      </c>
    </row>
    <row r="27" spans="1:10" x14ac:dyDescent="0.35">
      <c r="A27" s="7" t="s">
        <v>72</v>
      </c>
      <c r="B27" s="9">
        <v>-2125559</v>
      </c>
      <c r="C27" s="14">
        <v>-2248735</v>
      </c>
      <c r="D27" s="14">
        <v>-2243186</v>
      </c>
      <c r="E27" s="14">
        <v>-2237920</v>
      </c>
      <c r="F27" s="14">
        <v>-2247947</v>
      </c>
    </row>
    <row r="28" spans="1:10" x14ac:dyDescent="0.35">
      <c r="A28" s="7" t="s">
        <v>78</v>
      </c>
      <c r="B28" s="9">
        <v>-1060273</v>
      </c>
      <c r="C28" s="14">
        <v>-1060273</v>
      </c>
      <c r="D28" s="14">
        <v>-1060273</v>
      </c>
      <c r="E28" s="14">
        <v>-1060273</v>
      </c>
      <c r="F28" s="14">
        <v>-1060273</v>
      </c>
    </row>
    <row r="29" spans="1:10" x14ac:dyDescent="0.35">
      <c r="A29" s="7" t="s">
        <v>79</v>
      </c>
      <c r="B29" s="14">
        <v>-801484</v>
      </c>
      <c r="C29" s="14">
        <v>-652367</v>
      </c>
      <c r="D29" s="14">
        <v>-674189</v>
      </c>
      <c r="E29" s="14">
        <v>-694415</v>
      </c>
      <c r="F29" s="14">
        <v>-715247</v>
      </c>
    </row>
    <row r="30" spans="1:10" x14ac:dyDescent="0.35">
      <c r="A30" s="7" t="s">
        <v>80</v>
      </c>
      <c r="B30" s="14">
        <v>-217358</v>
      </c>
      <c r="C30" s="14">
        <v>-202081</v>
      </c>
      <c r="D30" s="14">
        <v>-207402</v>
      </c>
      <c r="E30" s="14">
        <v>-213624</v>
      </c>
      <c r="F30" s="14">
        <v>-220033</v>
      </c>
    </row>
    <row r="31" spans="1:10" x14ac:dyDescent="0.35">
      <c r="A31" s="7" t="s">
        <v>81</v>
      </c>
      <c r="B31" s="14">
        <v>-1564702</v>
      </c>
      <c r="C31" s="14">
        <v>-1954729</v>
      </c>
      <c r="D31" s="14">
        <v>-1743036</v>
      </c>
      <c r="E31" s="14">
        <v>-2337827</v>
      </c>
      <c r="F31" s="14">
        <v>-2407962</v>
      </c>
    </row>
    <row r="32" spans="1:10" x14ac:dyDescent="0.35">
      <c r="A32" s="7" t="s">
        <v>73</v>
      </c>
      <c r="B32" s="14">
        <v>-8285509</v>
      </c>
      <c r="C32" s="14">
        <v>-8968735</v>
      </c>
      <c r="D32" s="14">
        <v>-9643541</v>
      </c>
      <c r="E32" s="14">
        <v>-10423288</v>
      </c>
      <c r="F32" s="14">
        <v>-10735986</v>
      </c>
    </row>
    <row r="33" spans="1:6" x14ac:dyDescent="0.35">
      <c r="A33" s="10" t="s">
        <v>82</v>
      </c>
      <c r="B33" s="11">
        <v>2424135</v>
      </c>
      <c r="C33" s="11">
        <v>2741978</v>
      </c>
      <c r="D33" s="11">
        <v>2881483</v>
      </c>
      <c r="E33" s="11">
        <v>3206412</v>
      </c>
      <c r="F33" s="11">
        <v>2492905</v>
      </c>
    </row>
    <row r="34" spans="1:6" x14ac:dyDescent="0.35">
      <c r="A34" s="5"/>
      <c r="B34" s="12"/>
      <c r="C34" s="12"/>
      <c r="D34" s="12"/>
      <c r="E34" s="12"/>
      <c r="F34" s="12"/>
    </row>
    <row r="35" spans="1:6" x14ac:dyDescent="0.35">
      <c r="A35" s="5" t="s">
        <v>83</v>
      </c>
      <c r="B35" s="6">
        <v>130784</v>
      </c>
      <c r="C35" s="6">
        <v>130590</v>
      </c>
      <c r="D35" s="6">
        <v>123591</v>
      </c>
      <c r="E35" s="6">
        <v>125580</v>
      </c>
      <c r="F35" s="6">
        <v>127636</v>
      </c>
    </row>
    <row r="36" spans="1:6" x14ac:dyDescent="0.35">
      <c r="A36" s="5" t="s">
        <v>64</v>
      </c>
      <c r="B36" s="6">
        <v>898099</v>
      </c>
      <c r="C36" s="6">
        <v>759163</v>
      </c>
      <c r="D36" s="6">
        <v>715921</v>
      </c>
      <c r="E36" s="6">
        <v>716272</v>
      </c>
      <c r="F36" s="6">
        <v>736366</v>
      </c>
    </row>
    <row r="37" spans="1:6" x14ac:dyDescent="0.35">
      <c r="A37" s="5" t="s">
        <v>84</v>
      </c>
      <c r="B37" s="6">
        <v>-2137619</v>
      </c>
      <c r="C37" s="6">
        <v>-2411522</v>
      </c>
      <c r="D37" s="6">
        <v>-2693537</v>
      </c>
      <c r="E37" s="6">
        <v>-2654175</v>
      </c>
      <c r="F37" s="6">
        <v>-2507864</v>
      </c>
    </row>
    <row r="38" spans="1:6" x14ac:dyDescent="0.35">
      <c r="A38" s="5" t="s">
        <v>85</v>
      </c>
      <c r="B38" s="6">
        <v>-15413</v>
      </c>
      <c r="C38" s="6">
        <v>-21000</v>
      </c>
      <c r="D38" s="6">
        <v>-21570</v>
      </c>
      <c r="E38" s="6">
        <v>-22157</v>
      </c>
      <c r="F38" s="6">
        <v>-22762</v>
      </c>
    </row>
    <row r="39" spans="1:6" x14ac:dyDescent="0.35">
      <c r="A39" s="5" t="s">
        <v>86</v>
      </c>
      <c r="B39" s="6">
        <v>0</v>
      </c>
      <c r="C39" s="12">
        <v>0</v>
      </c>
      <c r="D39" s="12">
        <v>0</v>
      </c>
      <c r="E39" s="12">
        <v>0</v>
      </c>
      <c r="F39" s="12">
        <v>0</v>
      </c>
    </row>
    <row r="40" spans="1:6" x14ac:dyDescent="0.35">
      <c r="A40" s="5" t="s">
        <v>87</v>
      </c>
      <c r="B40" s="6">
        <v>-1112383</v>
      </c>
      <c r="C40" s="6">
        <v>-913072</v>
      </c>
      <c r="D40" s="6">
        <v>-724264</v>
      </c>
      <c r="E40" s="6">
        <v>-623429</v>
      </c>
      <c r="F40" s="6">
        <v>-217804</v>
      </c>
    </row>
    <row r="41" spans="1:6" ht="26" x14ac:dyDescent="0.35">
      <c r="A41" s="15" t="s">
        <v>88</v>
      </c>
      <c r="B41" s="6">
        <v>124927</v>
      </c>
      <c r="C41" s="6">
        <v>123107</v>
      </c>
      <c r="D41" s="6">
        <v>126800</v>
      </c>
      <c r="E41" s="6">
        <v>130604</v>
      </c>
      <c r="F41" s="6">
        <v>134523</v>
      </c>
    </row>
    <row r="42" spans="1:6" x14ac:dyDescent="0.35">
      <c r="A42" s="10" t="s">
        <v>89</v>
      </c>
      <c r="B42" s="16">
        <v>312530</v>
      </c>
      <c r="C42" s="16">
        <v>409244</v>
      </c>
      <c r="D42" s="16">
        <v>408424</v>
      </c>
      <c r="E42" s="16">
        <v>879107</v>
      </c>
      <c r="F42" s="16">
        <v>743000</v>
      </c>
    </row>
    <row r="43" spans="1:6" x14ac:dyDescent="0.35">
      <c r="A43" s="5"/>
      <c r="B43" s="17"/>
      <c r="C43" s="17"/>
      <c r="D43" s="17"/>
      <c r="E43" s="17"/>
      <c r="F43" s="17"/>
    </row>
    <row r="44" spans="1:6" x14ac:dyDescent="0.35">
      <c r="A44" s="7" t="s">
        <v>90</v>
      </c>
      <c r="B44" s="18">
        <v>0</v>
      </c>
      <c r="C44" s="18"/>
      <c r="D44" s="18"/>
      <c r="E44" s="18"/>
      <c r="F44" s="18"/>
    </row>
    <row r="45" spans="1:6" x14ac:dyDescent="0.35">
      <c r="A45" s="10" t="s">
        <v>91</v>
      </c>
      <c r="B45" s="16">
        <v>312530</v>
      </c>
      <c r="C45" s="16">
        <v>409244</v>
      </c>
      <c r="D45" s="16">
        <v>408424</v>
      </c>
      <c r="E45" s="16">
        <v>879107</v>
      </c>
      <c r="F45" s="16">
        <v>743000</v>
      </c>
    </row>
    <row r="46" spans="1:6" x14ac:dyDescent="0.35">
      <c r="A46" s="5" t="s">
        <v>92</v>
      </c>
      <c r="B46" s="19">
        <v>312530</v>
      </c>
      <c r="C46" s="19">
        <v>409244</v>
      </c>
      <c r="D46" s="19">
        <v>408424</v>
      </c>
      <c r="E46" s="19">
        <v>879107</v>
      </c>
      <c r="F46" s="19">
        <v>743000</v>
      </c>
    </row>
    <row r="47" spans="1:6" x14ac:dyDescent="0.35">
      <c r="A47" s="15" t="s">
        <v>93</v>
      </c>
      <c r="B47" s="12">
        <v>0</v>
      </c>
      <c r="C47" s="14">
        <v>0</v>
      </c>
      <c r="D47" s="14">
        <v>0</v>
      </c>
      <c r="E47" s="14">
        <v>0</v>
      </c>
      <c r="F47" s="14">
        <v>0</v>
      </c>
    </row>
    <row r="48" spans="1:6" x14ac:dyDescent="0.35">
      <c r="A48" s="5" t="s">
        <v>94</v>
      </c>
      <c r="B48" s="20"/>
      <c r="C48" s="20"/>
      <c r="D48" s="20"/>
      <c r="E48" s="20"/>
      <c r="F48" s="20"/>
    </row>
    <row r="49" spans="1:6" x14ac:dyDescent="0.35">
      <c r="A49" s="7" t="s">
        <v>95</v>
      </c>
      <c r="B49" s="14">
        <v>312530</v>
      </c>
      <c r="C49" s="14">
        <v>409244</v>
      </c>
      <c r="D49" s="14">
        <v>408424</v>
      </c>
      <c r="E49" s="14">
        <v>879107</v>
      </c>
      <c r="F49" s="14">
        <v>743000</v>
      </c>
    </row>
    <row r="50" spans="1:6" x14ac:dyDescent="0.35">
      <c r="A50" s="7" t="s">
        <v>96</v>
      </c>
      <c r="B50" s="14">
        <v>0</v>
      </c>
      <c r="C50" s="14">
        <v>0</v>
      </c>
      <c r="D50" s="14">
        <v>0</v>
      </c>
      <c r="E50" s="14">
        <v>0</v>
      </c>
      <c r="F50" s="14">
        <v>0</v>
      </c>
    </row>
    <row r="51" spans="1:6" x14ac:dyDescent="0.35">
      <c r="A51" s="10" t="s">
        <v>91</v>
      </c>
      <c r="B51" s="16">
        <v>312530</v>
      </c>
      <c r="C51" s="16">
        <v>409244</v>
      </c>
      <c r="D51" s="16">
        <v>408424</v>
      </c>
      <c r="E51" s="16">
        <v>879107</v>
      </c>
      <c r="F51" s="16">
        <v>743000</v>
      </c>
    </row>
    <row r="52" spans="1:6" x14ac:dyDescent="0.35">
      <c r="A52" s="7" t="s">
        <v>97</v>
      </c>
      <c r="B52" s="14">
        <v>0</v>
      </c>
      <c r="C52" s="14">
        <v>0</v>
      </c>
      <c r="D52" s="14">
        <v>0</v>
      </c>
      <c r="E52" s="14">
        <v>0</v>
      </c>
      <c r="F52" s="14">
        <v>0</v>
      </c>
    </row>
    <row r="53" spans="1:6" x14ac:dyDescent="0.35">
      <c r="A53" s="7" t="s">
        <v>98</v>
      </c>
      <c r="B53" s="14">
        <v>0</v>
      </c>
      <c r="C53" s="14">
        <v>0</v>
      </c>
      <c r="D53" s="14">
        <v>0</v>
      </c>
      <c r="E53" s="14">
        <v>0</v>
      </c>
      <c r="F53" s="14">
        <v>0</v>
      </c>
    </row>
    <row r="54" spans="1:6" x14ac:dyDescent="0.35">
      <c r="A54" s="7" t="s">
        <v>99</v>
      </c>
      <c r="B54" s="14">
        <v>0</v>
      </c>
      <c r="C54" s="14">
        <v>0</v>
      </c>
      <c r="D54" s="14">
        <v>0</v>
      </c>
      <c r="E54" s="14">
        <v>0</v>
      </c>
      <c r="F54" s="14">
        <v>0</v>
      </c>
    </row>
    <row r="55" spans="1:6" x14ac:dyDescent="0.35">
      <c r="A55" s="7" t="s">
        <v>100</v>
      </c>
      <c r="B55" s="14">
        <v>0</v>
      </c>
      <c r="C55" s="14">
        <v>0</v>
      </c>
      <c r="D55" s="14">
        <v>0</v>
      </c>
      <c r="E55" s="14">
        <v>0</v>
      </c>
      <c r="F55" s="14">
        <v>0</v>
      </c>
    </row>
    <row r="56" spans="1:6" x14ac:dyDescent="0.35">
      <c r="A56" s="7" t="s">
        <v>101</v>
      </c>
      <c r="B56" s="21">
        <v>0</v>
      </c>
      <c r="C56" s="21">
        <v>0</v>
      </c>
      <c r="D56" s="21">
        <v>0</v>
      </c>
      <c r="E56" s="21">
        <v>0</v>
      </c>
      <c r="F56" s="21">
        <v>0</v>
      </c>
    </row>
    <row r="57" spans="1:6" x14ac:dyDescent="0.35">
      <c r="A57" s="10" t="s">
        <v>102</v>
      </c>
      <c r="B57" s="22">
        <v>0</v>
      </c>
      <c r="C57" s="22">
        <v>0</v>
      </c>
      <c r="D57" s="22">
        <v>0</v>
      </c>
      <c r="E57" s="22">
        <v>0</v>
      </c>
      <c r="F57" s="22">
        <v>0</v>
      </c>
    </row>
    <row r="58" spans="1:6" x14ac:dyDescent="0.35">
      <c r="A58" s="5"/>
      <c r="B58" s="12"/>
      <c r="C58" s="12"/>
      <c r="D58" s="12"/>
      <c r="E58" s="12"/>
      <c r="F58" s="12"/>
    </row>
    <row r="59" spans="1:6" x14ac:dyDescent="0.35">
      <c r="A59" s="5" t="s">
        <v>103</v>
      </c>
      <c r="B59" s="12"/>
      <c r="C59" s="12"/>
      <c r="D59" s="12"/>
      <c r="E59" s="12"/>
      <c r="F59" s="12"/>
    </row>
    <row r="60" spans="1:6" x14ac:dyDescent="0.35">
      <c r="A60" s="7" t="s">
        <v>95</v>
      </c>
      <c r="B60" s="14">
        <v>312530</v>
      </c>
      <c r="C60" s="14">
        <v>409244</v>
      </c>
      <c r="D60" s="14">
        <v>408424</v>
      </c>
      <c r="E60" s="14">
        <v>879107</v>
      </c>
      <c r="F60" s="14">
        <v>743000</v>
      </c>
    </row>
    <row r="61" spans="1:6" x14ac:dyDescent="0.35">
      <c r="A61" s="7" t="s">
        <v>96</v>
      </c>
      <c r="B61" s="21">
        <v>0</v>
      </c>
      <c r="C61" s="21">
        <v>0</v>
      </c>
      <c r="D61" s="21">
        <v>0</v>
      </c>
      <c r="E61" s="21">
        <v>0</v>
      </c>
      <c r="F61" s="21">
        <v>0</v>
      </c>
    </row>
    <row r="62" spans="1:6" x14ac:dyDescent="0.35">
      <c r="A62" s="10" t="s">
        <v>104</v>
      </c>
      <c r="B62" s="22">
        <v>312530</v>
      </c>
      <c r="C62" s="22">
        <v>409244</v>
      </c>
      <c r="D62" s="22">
        <v>408424</v>
      </c>
      <c r="E62" s="22">
        <v>879107</v>
      </c>
      <c r="F62" s="22">
        <v>743000</v>
      </c>
    </row>
    <row r="63" spans="1:6" x14ac:dyDescent="0.35">
      <c r="A63" s="1"/>
      <c r="B63" s="1"/>
      <c r="C63" s="1"/>
      <c r="D63" s="1"/>
      <c r="E63" s="1"/>
      <c r="F63" s="1"/>
    </row>
    <row r="64" spans="1:6" x14ac:dyDescent="0.35">
      <c r="A64" s="23" t="s">
        <v>105</v>
      </c>
      <c r="B64" s="3">
        <v>2424135</v>
      </c>
      <c r="C64" s="3">
        <v>2741978</v>
      </c>
      <c r="D64" s="3">
        <v>2881483</v>
      </c>
      <c r="E64" s="3">
        <v>3206412</v>
      </c>
      <c r="F64" s="3">
        <v>2492905</v>
      </c>
    </row>
    <row r="65" spans="1:6" x14ac:dyDescent="0.35">
      <c r="A65" s="24" t="s">
        <v>106</v>
      </c>
      <c r="B65" s="25">
        <v>2.0740610044908622E-2</v>
      </c>
      <c r="C65" s="25">
        <v>2.3005682658963432E-2</v>
      </c>
      <c r="D65" s="25">
        <v>2.3352514358132806E-2</v>
      </c>
      <c r="E65" s="25">
        <v>2.518818779279126E-2</v>
      </c>
      <c r="F65" s="25">
        <v>1.9153205220116515E-2</v>
      </c>
    </row>
    <row r="66" spans="1:6" x14ac:dyDescent="0.35">
      <c r="A66" s="1"/>
      <c r="B66" s="26"/>
      <c r="C66" s="26"/>
      <c r="D66" s="26"/>
      <c r="E66" s="26"/>
      <c r="F66" s="26"/>
    </row>
    <row r="67" spans="1:6" x14ac:dyDescent="0.35">
      <c r="A67" s="27" t="s">
        <v>72</v>
      </c>
      <c r="B67" s="28">
        <v>5898304</v>
      </c>
      <c r="C67" s="28">
        <v>6231626</v>
      </c>
      <c r="D67" s="28">
        <v>6395833</v>
      </c>
      <c r="E67" s="28">
        <v>6570509</v>
      </c>
      <c r="F67" s="28">
        <v>6771274</v>
      </c>
    </row>
    <row r="68" spans="1:6" x14ac:dyDescent="0.35">
      <c r="A68" s="29" t="s">
        <v>107</v>
      </c>
      <c r="B68" s="30">
        <v>8322439</v>
      </c>
      <c r="C68" s="30">
        <v>8973604</v>
      </c>
      <c r="D68" s="30">
        <v>9277316</v>
      </c>
      <c r="E68" s="30">
        <v>9776921</v>
      </c>
      <c r="F68" s="30">
        <v>9264179</v>
      </c>
    </row>
  </sheetData>
  <mergeCells count="1">
    <mergeCell ref="A1:A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B6C91-2072-4C09-AA81-80DE6E8BA9A9}">
  <dimension ref="A1:AA25"/>
  <sheetViews>
    <sheetView workbookViewId="0">
      <selection activeCell="E1" sqref="E1"/>
    </sheetView>
  </sheetViews>
  <sheetFormatPr baseColWidth="10" defaultColWidth="8.7265625" defaultRowHeight="14.5" x14ac:dyDescent="0.35"/>
  <cols>
    <col min="1" max="1" width="16.54296875" customWidth="1"/>
    <col min="2" max="2" width="14.81640625" customWidth="1"/>
    <col min="3" max="3" width="16.26953125" customWidth="1"/>
    <col min="4" max="4" width="12" customWidth="1"/>
    <col min="14" max="14" width="20.26953125" customWidth="1"/>
    <col min="22" max="22" width="22.453125" customWidth="1"/>
  </cols>
  <sheetData>
    <row r="1" spans="1:27" x14ac:dyDescent="0.35">
      <c r="A1" t="s">
        <v>108</v>
      </c>
    </row>
    <row r="2" spans="1:27" x14ac:dyDescent="0.35">
      <c r="A2" t="s">
        <v>109</v>
      </c>
      <c r="N2" t="s">
        <v>110</v>
      </c>
    </row>
    <row r="3" spans="1:27" ht="25.5" customHeight="1" x14ac:dyDescent="0.35">
      <c r="A3" s="70" t="s">
        <v>111</v>
      </c>
      <c r="B3" s="71" t="s">
        <v>112</v>
      </c>
      <c r="C3" s="71" t="s">
        <v>113</v>
      </c>
      <c r="D3" s="71" t="s">
        <v>114</v>
      </c>
      <c r="N3" s="53" t="s">
        <v>115</v>
      </c>
    </row>
    <row r="4" spans="1:27" x14ac:dyDescent="0.35">
      <c r="A4" s="72">
        <v>2019</v>
      </c>
      <c r="B4" s="74">
        <v>3460</v>
      </c>
      <c r="C4" s="74">
        <v>12264</v>
      </c>
      <c r="D4" s="74">
        <v>15724</v>
      </c>
      <c r="N4" s="76" t="s">
        <v>116</v>
      </c>
      <c r="O4" s="77">
        <v>2026</v>
      </c>
      <c r="P4" s="77">
        <v>2027</v>
      </c>
      <c r="Q4" s="77">
        <v>2028</v>
      </c>
      <c r="R4" s="77">
        <v>2029</v>
      </c>
      <c r="S4" s="77">
        <v>2030</v>
      </c>
    </row>
    <row r="5" spans="1:27" x14ac:dyDescent="0.35">
      <c r="A5" s="72">
        <v>2020</v>
      </c>
      <c r="B5" s="74">
        <v>3045</v>
      </c>
      <c r="C5" s="74">
        <v>12347</v>
      </c>
      <c r="D5" s="74">
        <v>15392</v>
      </c>
      <c r="N5" s="78" t="s">
        <v>117</v>
      </c>
      <c r="O5" s="79">
        <v>340</v>
      </c>
      <c r="P5" s="80">
        <v>334</v>
      </c>
      <c r="Q5" s="80">
        <v>328</v>
      </c>
      <c r="R5" s="80">
        <v>323</v>
      </c>
      <c r="S5" s="80">
        <v>317</v>
      </c>
      <c r="W5">
        <f>+O4</f>
        <v>2026</v>
      </c>
      <c r="X5">
        <f>+P4</f>
        <v>2027</v>
      </c>
      <c r="Y5">
        <f>+Q4</f>
        <v>2028</v>
      </c>
      <c r="Z5">
        <f>+R4</f>
        <v>2029</v>
      </c>
      <c r="AA5">
        <f>+S4</f>
        <v>2030</v>
      </c>
    </row>
    <row r="6" spans="1:27" x14ac:dyDescent="0.35">
      <c r="A6" s="72">
        <v>2021</v>
      </c>
      <c r="B6" s="74">
        <v>2804</v>
      </c>
      <c r="C6" s="74">
        <v>12820</v>
      </c>
      <c r="D6" s="74">
        <v>15624</v>
      </c>
      <c r="N6" s="78" t="s">
        <v>118</v>
      </c>
      <c r="O6" s="79">
        <v>97</v>
      </c>
      <c r="P6" s="80">
        <v>99</v>
      </c>
      <c r="Q6" s="80">
        <v>102</v>
      </c>
      <c r="R6" s="80">
        <v>105</v>
      </c>
      <c r="S6" s="80">
        <v>107</v>
      </c>
      <c r="V6" t="s">
        <v>119</v>
      </c>
      <c r="W6">
        <f>+O9</f>
        <v>911</v>
      </c>
      <c r="X6">
        <f>+P9</f>
        <v>915</v>
      </c>
      <c r="Y6">
        <f>+Q9</f>
        <v>919</v>
      </c>
      <c r="Z6">
        <f>+R9</f>
        <v>926</v>
      </c>
      <c r="AA6">
        <f>+S9</f>
        <v>930</v>
      </c>
    </row>
    <row r="7" spans="1:27" x14ac:dyDescent="0.35">
      <c r="A7" s="72">
        <v>2022</v>
      </c>
      <c r="B7" s="74">
        <v>2866</v>
      </c>
      <c r="C7" s="74">
        <v>12350</v>
      </c>
      <c r="D7" s="74">
        <v>15216</v>
      </c>
      <c r="N7" s="78" t="s">
        <v>120</v>
      </c>
      <c r="O7" s="79">
        <v>197</v>
      </c>
      <c r="P7" s="80">
        <v>200</v>
      </c>
      <c r="Q7" s="80">
        <v>202</v>
      </c>
      <c r="R7" s="80">
        <v>205</v>
      </c>
      <c r="S7" s="80">
        <v>208</v>
      </c>
      <c r="V7" t="s">
        <v>121</v>
      </c>
      <c r="W7" s="50">
        <f>+O17</f>
        <v>1115</v>
      </c>
      <c r="X7" s="50">
        <f>+P17</f>
        <v>1198</v>
      </c>
      <c r="Y7" s="50">
        <f>+Q17</f>
        <v>1267</v>
      </c>
      <c r="Z7" s="50">
        <f>+R17</f>
        <v>1327</v>
      </c>
      <c r="AA7" s="50">
        <f>+S17</f>
        <v>1382</v>
      </c>
    </row>
    <row r="8" spans="1:27" x14ac:dyDescent="0.35">
      <c r="A8" s="72">
        <v>2023</v>
      </c>
      <c r="B8" s="74">
        <v>3227</v>
      </c>
      <c r="C8" s="74">
        <v>11710</v>
      </c>
      <c r="D8" s="74">
        <v>14937</v>
      </c>
      <c r="N8" s="78" t="s">
        <v>122</v>
      </c>
      <c r="O8" s="79">
        <v>277</v>
      </c>
      <c r="P8" s="80">
        <v>282</v>
      </c>
      <c r="Q8" s="80">
        <v>287</v>
      </c>
      <c r="R8" s="80">
        <v>293</v>
      </c>
      <c r="S8" s="80">
        <v>298</v>
      </c>
      <c r="V8" t="s">
        <v>123</v>
      </c>
      <c r="W8" s="50">
        <f>+O25</f>
        <v>2026</v>
      </c>
      <c r="X8" s="50">
        <f>+P25</f>
        <v>2113</v>
      </c>
      <c r="Y8" s="50">
        <f>+Q25</f>
        <v>2186</v>
      </c>
      <c r="Z8" s="50">
        <f>+R25</f>
        <v>2253</v>
      </c>
      <c r="AA8" s="50">
        <f>+S25</f>
        <v>2312</v>
      </c>
    </row>
    <row r="9" spans="1:27" x14ac:dyDescent="0.35">
      <c r="A9" s="72">
        <v>2024</v>
      </c>
      <c r="B9" s="74">
        <v>3365</v>
      </c>
      <c r="C9" s="74">
        <v>11426</v>
      </c>
      <c r="D9" s="74">
        <v>14791</v>
      </c>
      <c r="N9" s="81" t="s">
        <v>123</v>
      </c>
      <c r="O9" s="82">
        <v>911</v>
      </c>
      <c r="P9" s="83">
        <v>915</v>
      </c>
      <c r="Q9" s="83">
        <v>919</v>
      </c>
      <c r="R9" s="83">
        <v>926</v>
      </c>
      <c r="S9" s="83">
        <v>930</v>
      </c>
    </row>
    <row r="10" spans="1:27" x14ac:dyDescent="0.35">
      <c r="A10" s="72">
        <v>2025</v>
      </c>
      <c r="B10" s="74">
        <v>3574</v>
      </c>
      <c r="C10" s="74">
        <v>11406</v>
      </c>
      <c r="D10" s="74">
        <v>14980</v>
      </c>
    </row>
    <row r="11" spans="1:27" x14ac:dyDescent="0.35">
      <c r="A11" s="72">
        <v>2026</v>
      </c>
      <c r="B11" s="74">
        <v>3678</v>
      </c>
      <c r="C11" s="74">
        <v>11619</v>
      </c>
      <c r="D11" s="74">
        <v>15297</v>
      </c>
      <c r="N11" s="53" t="s">
        <v>121</v>
      </c>
    </row>
    <row r="12" spans="1:27" x14ac:dyDescent="0.35">
      <c r="A12" s="73">
        <v>2027</v>
      </c>
      <c r="B12" s="75">
        <v>3686</v>
      </c>
      <c r="C12" s="75">
        <v>11677</v>
      </c>
      <c r="D12" s="75">
        <v>15363</v>
      </c>
      <c r="N12" s="76" t="s">
        <v>116</v>
      </c>
      <c r="O12" s="77">
        <v>2026</v>
      </c>
      <c r="P12" s="77">
        <v>2027</v>
      </c>
      <c r="Q12" s="77">
        <v>2028</v>
      </c>
      <c r="R12" s="77">
        <v>2029</v>
      </c>
      <c r="S12" s="77">
        <v>2030</v>
      </c>
    </row>
    <row r="13" spans="1:27" x14ac:dyDescent="0.35">
      <c r="A13" s="73">
        <v>2028</v>
      </c>
      <c r="B13" s="75">
        <v>3736</v>
      </c>
      <c r="C13" s="75">
        <v>11740</v>
      </c>
      <c r="D13" s="75">
        <v>15476</v>
      </c>
      <c r="N13" s="78" t="s">
        <v>117</v>
      </c>
      <c r="O13" s="79">
        <v>2</v>
      </c>
      <c r="P13" s="80">
        <v>1</v>
      </c>
      <c r="Q13" s="80">
        <v>1</v>
      </c>
      <c r="R13" s="80">
        <v>0</v>
      </c>
      <c r="S13" s="80">
        <v>0</v>
      </c>
    </row>
    <row r="14" spans="1:27" x14ac:dyDescent="0.35">
      <c r="A14" s="73">
        <v>2029</v>
      </c>
      <c r="B14" s="75">
        <v>3766</v>
      </c>
      <c r="C14" s="75">
        <v>11778</v>
      </c>
      <c r="D14" s="75">
        <v>15544</v>
      </c>
      <c r="N14" s="78" t="s">
        <v>118</v>
      </c>
      <c r="O14" s="79">
        <v>234</v>
      </c>
      <c r="P14" s="80">
        <v>276</v>
      </c>
      <c r="Q14" s="80">
        <v>312</v>
      </c>
      <c r="R14" s="80">
        <v>345</v>
      </c>
      <c r="S14" s="80">
        <v>375</v>
      </c>
    </row>
    <row r="15" spans="1:27" x14ac:dyDescent="0.35">
      <c r="A15" s="73">
        <v>2030</v>
      </c>
      <c r="B15" s="75">
        <v>3785</v>
      </c>
      <c r="C15" s="75">
        <v>11831</v>
      </c>
      <c r="D15" s="75">
        <v>15616</v>
      </c>
      <c r="N15" s="78" t="s">
        <v>120</v>
      </c>
      <c r="O15" s="79">
        <v>371</v>
      </c>
      <c r="P15" s="80">
        <v>383</v>
      </c>
      <c r="Q15" s="80">
        <v>393</v>
      </c>
      <c r="R15" s="80">
        <v>401</v>
      </c>
      <c r="S15" s="80">
        <v>409</v>
      </c>
    </row>
    <row r="16" spans="1:27" x14ac:dyDescent="0.35">
      <c r="N16" s="78" t="s">
        <v>122</v>
      </c>
      <c r="O16" s="79">
        <v>508</v>
      </c>
      <c r="P16" s="80">
        <v>538</v>
      </c>
      <c r="Q16" s="80">
        <v>561</v>
      </c>
      <c r="R16" s="80">
        <v>581</v>
      </c>
      <c r="S16" s="80">
        <v>598</v>
      </c>
    </row>
    <row r="17" spans="14:19" x14ac:dyDescent="0.35">
      <c r="N17" s="81" t="s">
        <v>123</v>
      </c>
      <c r="O17" s="84">
        <v>1115</v>
      </c>
      <c r="P17" s="85">
        <v>1198</v>
      </c>
      <c r="Q17" s="85">
        <v>1267</v>
      </c>
      <c r="R17" s="85">
        <v>1327</v>
      </c>
      <c r="S17" s="85">
        <v>1382</v>
      </c>
    </row>
    <row r="19" spans="14:19" x14ac:dyDescent="0.35">
      <c r="N19" t="s">
        <v>124</v>
      </c>
    </row>
    <row r="20" spans="14:19" x14ac:dyDescent="0.35">
      <c r="N20" s="76" t="s">
        <v>116</v>
      </c>
      <c r="O20" s="77">
        <v>2026</v>
      </c>
      <c r="P20" s="77">
        <v>2027</v>
      </c>
      <c r="Q20" s="77">
        <v>2028</v>
      </c>
      <c r="R20" s="77">
        <v>2029</v>
      </c>
      <c r="S20" s="77">
        <v>2030</v>
      </c>
    </row>
    <row r="21" spans="14:19" x14ac:dyDescent="0.35">
      <c r="N21" s="78" t="s">
        <v>117</v>
      </c>
      <c r="O21" s="79">
        <v>342</v>
      </c>
      <c r="P21" s="80">
        <v>335</v>
      </c>
      <c r="Q21" s="80">
        <v>329</v>
      </c>
      <c r="R21" s="80">
        <v>323</v>
      </c>
      <c r="S21" s="80">
        <v>317</v>
      </c>
    </row>
    <row r="22" spans="14:19" x14ac:dyDescent="0.35">
      <c r="N22" s="78" t="s">
        <v>118</v>
      </c>
      <c r="O22" s="79">
        <v>331</v>
      </c>
      <c r="P22" s="80">
        <v>375</v>
      </c>
      <c r="Q22" s="80">
        <v>414</v>
      </c>
      <c r="R22" s="80">
        <v>450</v>
      </c>
      <c r="S22" s="80">
        <v>482</v>
      </c>
    </row>
    <row r="23" spans="14:19" x14ac:dyDescent="0.35">
      <c r="N23" s="78" t="s">
        <v>120</v>
      </c>
      <c r="O23" s="79">
        <v>568</v>
      </c>
      <c r="P23" s="80">
        <v>583</v>
      </c>
      <c r="Q23" s="80">
        <v>595</v>
      </c>
      <c r="R23" s="80">
        <v>606</v>
      </c>
      <c r="S23" s="80">
        <v>617</v>
      </c>
    </row>
    <row r="24" spans="14:19" x14ac:dyDescent="0.35">
      <c r="N24" s="78" t="s">
        <v>122</v>
      </c>
      <c r="O24" s="79">
        <v>785</v>
      </c>
      <c r="P24" s="80">
        <v>820</v>
      </c>
      <c r="Q24" s="80">
        <v>848</v>
      </c>
      <c r="R24" s="80">
        <v>874</v>
      </c>
      <c r="S24" s="80">
        <v>896</v>
      </c>
    </row>
    <row r="25" spans="14:19" x14ac:dyDescent="0.35">
      <c r="N25" s="81" t="s">
        <v>123</v>
      </c>
      <c r="O25" s="84">
        <v>2026</v>
      </c>
      <c r="P25" s="85">
        <v>2113</v>
      </c>
      <c r="Q25" s="85">
        <v>2186</v>
      </c>
      <c r="R25" s="85">
        <v>2253</v>
      </c>
      <c r="S25" s="85">
        <v>2312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35A89-4888-42AA-B347-1DA2CFA337FD}">
  <dimension ref="A1:I35"/>
  <sheetViews>
    <sheetView workbookViewId="0">
      <selection activeCell="D14" sqref="D14"/>
    </sheetView>
  </sheetViews>
  <sheetFormatPr baseColWidth="10" defaultColWidth="8.7265625" defaultRowHeight="14.5" x14ac:dyDescent="0.35"/>
  <cols>
    <col min="1" max="1" width="8.1796875" customWidth="1"/>
    <col min="2" max="2" width="20" customWidth="1"/>
    <col min="3" max="7" width="13.26953125" customWidth="1"/>
    <col min="9" max="9" width="13.453125" customWidth="1"/>
  </cols>
  <sheetData>
    <row r="1" spans="1:9" x14ac:dyDescent="0.35">
      <c r="A1" t="s">
        <v>108</v>
      </c>
    </row>
    <row r="2" spans="1:9" x14ac:dyDescent="0.35">
      <c r="A2" t="s">
        <v>125</v>
      </c>
    </row>
    <row r="3" spans="1:9" x14ac:dyDescent="0.35">
      <c r="A3" t="s">
        <v>126</v>
      </c>
    </row>
    <row r="4" spans="1:9" x14ac:dyDescent="0.35">
      <c r="C4" s="55">
        <v>2026</v>
      </c>
      <c r="D4" s="55">
        <v>2027</v>
      </c>
      <c r="E4" s="55">
        <v>2028</v>
      </c>
      <c r="F4" s="55">
        <v>2029</v>
      </c>
      <c r="G4" s="55">
        <v>2030</v>
      </c>
    </row>
    <row r="5" spans="1:9" x14ac:dyDescent="0.35">
      <c r="A5" s="53" t="s">
        <v>127</v>
      </c>
      <c r="B5" s="53"/>
      <c r="C5" s="54">
        <v>130124986</v>
      </c>
      <c r="D5" s="54">
        <v>121572392</v>
      </c>
      <c r="E5" s="54">
        <v>126345468</v>
      </c>
      <c r="F5" s="54">
        <v>130095908</v>
      </c>
      <c r="G5" s="54">
        <v>134194008</v>
      </c>
      <c r="I5" s="50">
        <f>+C5-C12</f>
        <v>115124986</v>
      </c>
    </row>
    <row r="6" spans="1:9" x14ac:dyDescent="0.35">
      <c r="A6" s="51" t="s">
        <v>128</v>
      </c>
      <c r="B6" s="51"/>
      <c r="C6" s="56">
        <v>11050245</v>
      </c>
      <c r="D6" s="56">
        <v>10831672</v>
      </c>
      <c r="E6" s="56">
        <v>10565702</v>
      </c>
      <c r="F6" s="56">
        <v>10306836</v>
      </c>
      <c r="G6" s="56">
        <v>10368677</v>
      </c>
    </row>
    <row r="7" spans="1:9" x14ac:dyDescent="0.35">
      <c r="A7" s="51" t="s">
        <v>129</v>
      </c>
      <c r="B7" s="51"/>
      <c r="C7" s="52">
        <v>85443417</v>
      </c>
      <c r="D7" s="52">
        <v>89318798</v>
      </c>
      <c r="E7" s="52">
        <v>93485308</v>
      </c>
      <c r="F7" s="52">
        <v>98128365</v>
      </c>
      <c r="G7" s="52">
        <v>101072216</v>
      </c>
    </row>
    <row r="8" spans="1:9" x14ac:dyDescent="0.35">
      <c r="B8" t="s">
        <v>130</v>
      </c>
      <c r="C8" s="50">
        <v>3790000</v>
      </c>
      <c r="D8" s="50">
        <v>4300690</v>
      </c>
      <c r="E8" s="50">
        <v>4653624</v>
      </c>
      <c r="F8" s="50">
        <v>5014771</v>
      </c>
      <c r="G8" s="50">
        <v>5165214</v>
      </c>
    </row>
    <row r="9" spans="1:9" x14ac:dyDescent="0.35">
      <c r="B9" t="s">
        <v>131</v>
      </c>
      <c r="C9" s="50">
        <v>81653417</v>
      </c>
      <c r="D9" s="50">
        <v>85018107</v>
      </c>
      <c r="E9" s="50">
        <v>88831684</v>
      </c>
      <c r="F9" s="50">
        <v>93113594</v>
      </c>
      <c r="G9" s="50">
        <v>95907002</v>
      </c>
    </row>
    <row r="10" spans="1:9" x14ac:dyDescent="0.35">
      <c r="A10" s="51" t="s">
        <v>132</v>
      </c>
      <c r="B10" s="51"/>
      <c r="C10" s="52">
        <v>120000</v>
      </c>
      <c r="D10" s="52">
        <v>130000</v>
      </c>
      <c r="E10" s="52">
        <v>140000</v>
      </c>
      <c r="F10" s="52">
        <v>140000</v>
      </c>
      <c r="G10" s="52">
        <v>150000</v>
      </c>
    </row>
    <row r="11" spans="1:9" x14ac:dyDescent="0.35">
      <c r="A11" s="51" t="s">
        <v>133</v>
      </c>
      <c r="B11" s="51"/>
      <c r="C11" s="52">
        <v>2968500</v>
      </c>
      <c r="D11" s="52">
        <v>2663555</v>
      </c>
      <c r="E11" s="52">
        <v>2808762</v>
      </c>
      <c r="F11" s="52">
        <v>2894124</v>
      </c>
      <c r="G11" s="52">
        <v>2980948</v>
      </c>
    </row>
    <row r="12" spans="1:9" x14ac:dyDescent="0.35">
      <c r="A12" s="51" t="s">
        <v>134</v>
      </c>
      <c r="B12" s="51"/>
      <c r="C12" s="52">
        <v>15000000</v>
      </c>
      <c r="D12" s="51">
        <v>0</v>
      </c>
      <c r="E12" s="51">
        <v>0</v>
      </c>
      <c r="F12" s="51">
        <v>0</v>
      </c>
      <c r="G12" s="51">
        <v>0</v>
      </c>
    </row>
    <row r="13" spans="1:9" x14ac:dyDescent="0.35">
      <c r="A13" s="51" t="s">
        <v>135</v>
      </c>
      <c r="B13" s="51"/>
      <c r="C13" s="52">
        <v>13487230</v>
      </c>
      <c r="D13" s="52">
        <v>16117984</v>
      </c>
      <c r="E13" s="52">
        <v>17696450</v>
      </c>
      <c r="F13" s="52">
        <v>16459649</v>
      </c>
      <c r="G13" s="52">
        <v>16953438</v>
      </c>
    </row>
    <row r="14" spans="1:9" s="53" customFormat="1" x14ac:dyDescent="0.35">
      <c r="A14" s="68" t="s">
        <v>136</v>
      </c>
      <c r="B14" s="68"/>
      <c r="C14" s="54">
        <v>2055594</v>
      </c>
      <c r="D14" s="54">
        <v>2510383</v>
      </c>
      <c r="E14" s="54">
        <v>1649247</v>
      </c>
      <c r="F14" s="54">
        <v>2166933</v>
      </c>
      <c r="G14" s="54">
        <v>2668727</v>
      </c>
    </row>
    <row r="15" spans="1:9" x14ac:dyDescent="0.35">
      <c r="B15" t="s">
        <v>137</v>
      </c>
      <c r="C15" s="50">
        <v>2016762</v>
      </c>
      <c r="D15" s="50">
        <v>2025572</v>
      </c>
      <c r="E15" s="50">
        <v>2274463</v>
      </c>
      <c r="F15" s="50">
        <v>1415966</v>
      </c>
    </row>
    <row r="16" spans="1:9" x14ac:dyDescent="0.35">
      <c r="B16" t="s">
        <v>138</v>
      </c>
      <c r="C16" s="50">
        <v>686287</v>
      </c>
      <c r="D16" s="50">
        <v>829514</v>
      </c>
      <c r="E16" s="50">
        <v>453114</v>
      </c>
      <c r="F16" s="50">
        <v>213045</v>
      </c>
    </row>
    <row r="17" spans="1:7" x14ac:dyDescent="0.35">
      <c r="B17" t="s">
        <v>139</v>
      </c>
      <c r="C17" s="50">
        <v>6136592</v>
      </c>
      <c r="D17" s="50">
        <v>2337592</v>
      </c>
      <c r="E17" s="50">
        <v>1569592</v>
      </c>
      <c r="F17" s="50">
        <v>1388352</v>
      </c>
    </row>
    <row r="20" spans="1:7" x14ac:dyDescent="0.35">
      <c r="A20" s="53" t="s">
        <v>140</v>
      </c>
      <c r="B20" s="53"/>
      <c r="C20" s="57">
        <v>127614603</v>
      </c>
      <c r="D20" s="57">
        <v>119923145</v>
      </c>
      <c r="E20" s="57">
        <v>124178536</v>
      </c>
      <c r="F20" s="57">
        <v>127427180</v>
      </c>
      <c r="G20" s="57">
        <v>131845596</v>
      </c>
    </row>
    <row r="21" spans="1:7" x14ac:dyDescent="0.35">
      <c r="A21" s="51" t="s">
        <v>141</v>
      </c>
      <c r="B21" s="51"/>
      <c r="C21" s="52">
        <v>80837575</v>
      </c>
      <c r="D21" s="52">
        <v>81902142</v>
      </c>
      <c r="E21" s="52">
        <v>84412741</v>
      </c>
      <c r="F21" s="52">
        <v>87132147</v>
      </c>
      <c r="G21" s="52">
        <v>89746112</v>
      </c>
    </row>
    <row r="22" spans="1:7" x14ac:dyDescent="0.35">
      <c r="A22" s="51" t="s">
        <v>142</v>
      </c>
      <c r="B22" s="51"/>
      <c r="C22" s="52">
        <v>16314867</v>
      </c>
      <c r="D22" s="52">
        <v>17375322</v>
      </c>
      <c r="E22" s="52">
        <v>19159047</v>
      </c>
      <c r="F22" s="52">
        <v>19224692</v>
      </c>
      <c r="G22" s="52">
        <v>20185927</v>
      </c>
    </row>
    <row r="23" spans="1:7" x14ac:dyDescent="0.35">
      <c r="A23" s="51" t="s">
        <v>143</v>
      </c>
      <c r="B23" s="51"/>
      <c r="C23" s="52">
        <v>5228282</v>
      </c>
      <c r="D23" s="52">
        <v>4473480</v>
      </c>
      <c r="E23" s="52">
        <v>4543035</v>
      </c>
      <c r="F23" s="52">
        <v>4693066</v>
      </c>
      <c r="G23" s="52">
        <v>4833858</v>
      </c>
    </row>
    <row r="24" spans="1:7" x14ac:dyDescent="0.35">
      <c r="A24" s="51" t="s">
        <v>144</v>
      </c>
      <c r="B24" s="51"/>
      <c r="C24" s="52">
        <v>2585852</v>
      </c>
      <c r="D24" s="52">
        <v>2142027</v>
      </c>
      <c r="E24" s="52">
        <v>2179288</v>
      </c>
      <c r="F24" s="52">
        <v>2244666</v>
      </c>
      <c r="G24" s="52">
        <v>2267113</v>
      </c>
    </row>
    <row r="25" spans="1:7" x14ac:dyDescent="0.35">
      <c r="A25" s="51" t="s">
        <v>145</v>
      </c>
      <c r="B25" s="51"/>
      <c r="C25" s="52">
        <v>130000</v>
      </c>
      <c r="D25" s="52">
        <v>100000</v>
      </c>
      <c r="E25" s="52">
        <v>100000</v>
      </c>
      <c r="F25" s="52">
        <v>100000</v>
      </c>
      <c r="G25" s="52">
        <v>100000</v>
      </c>
    </row>
    <row r="26" spans="1:7" x14ac:dyDescent="0.35">
      <c r="A26" s="51" t="s">
        <v>146</v>
      </c>
      <c r="B26" s="58"/>
      <c r="C26" s="59">
        <v>15192028</v>
      </c>
      <c r="D26" s="59">
        <v>10430174</v>
      </c>
      <c r="E26" s="59">
        <v>9584425</v>
      </c>
      <c r="F26" s="59">
        <v>10332609</v>
      </c>
      <c r="G26" s="59">
        <v>10642587</v>
      </c>
    </row>
    <row r="27" spans="1:7" x14ac:dyDescent="0.35">
      <c r="B27" s="51" t="s">
        <v>147</v>
      </c>
      <c r="C27" s="52">
        <v>4056929</v>
      </c>
      <c r="D27" s="52">
        <v>5213530</v>
      </c>
      <c r="E27" s="52">
        <v>4992106</v>
      </c>
      <c r="F27" s="52">
        <v>4808231</v>
      </c>
      <c r="G27" s="52">
        <v>4952477</v>
      </c>
    </row>
    <row r="28" spans="1:7" x14ac:dyDescent="0.35">
      <c r="B28" s="51" t="s">
        <v>148</v>
      </c>
      <c r="C28" s="52">
        <v>2635099</v>
      </c>
      <c r="D28" s="52">
        <v>5216644</v>
      </c>
      <c r="E28" s="52">
        <v>4592319</v>
      </c>
      <c r="F28" s="52">
        <v>5524378</v>
      </c>
      <c r="G28" s="52">
        <v>5690109</v>
      </c>
    </row>
    <row r="29" spans="1:7" x14ac:dyDescent="0.35">
      <c r="B29" s="51" t="s">
        <v>149</v>
      </c>
      <c r="C29" s="52">
        <v>1000000</v>
      </c>
      <c r="D29" s="51">
        <v>0</v>
      </c>
      <c r="E29" s="51">
        <v>0</v>
      </c>
      <c r="F29" s="51">
        <v>0</v>
      </c>
      <c r="G29" s="51">
        <v>0</v>
      </c>
    </row>
    <row r="30" spans="1:7" x14ac:dyDescent="0.35">
      <c r="B30" s="58" t="s">
        <v>150</v>
      </c>
      <c r="C30" s="59">
        <v>7500000</v>
      </c>
      <c r="D30" s="58">
        <v>0</v>
      </c>
      <c r="E30" s="58">
        <v>0</v>
      </c>
      <c r="F30" s="58">
        <v>0</v>
      </c>
      <c r="G30" s="58">
        <v>0</v>
      </c>
    </row>
    <row r="31" spans="1:7" x14ac:dyDescent="0.35">
      <c r="A31" s="51" t="s">
        <v>151</v>
      </c>
      <c r="B31" s="51"/>
      <c r="C31" s="52">
        <v>7326000</v>
      </c>
      <c r="D31" s="52">
        <v>3500000</v>
      </c>
      <c r="E31" s="52">
        <v>4200000</v>
      </c>
      <c r="F31" s="52">
        <v>3700000</v>
      </c>
      <c r="G31" s="52">
        <v>4070000</v>
      </c>
    </row>
    <row r="32" spans="1:7" x14ac:dyDescent="0.35">
      <c r="A32" s="68" t="s">
        <v>152</v>
      </c>
      <c r="B32" s="68"/>
      <c r="C32" s="54">
        <v>2510383</v>
      </c>
      <c r="D32" s="54">
        <v>1649247</v>
      </c>
      <c r="E32" s="54">
        <v>2166933</v>
      </c>
      <c r="F32" s="54">
        <v>2668727</v>
      </c>
      <c r="G32" s="54">
        <v>2348411</v>
      </c>
    </row>
    <row r="33" spans="2:6" x14ac:dyDescent="0.35">
      <c r="B33" t="s">
        <v>137</v>
      </c>
      <c r="C33" s="50">
        <v>2025572</v>
      </c>
      <c r="D33" s="50">
        <v>2274463</v>
      </c>
      <c r="E33" s="50">
        <v>1415966</v>
      </c>
      <c r="F33" s="50">
        <v>467145</v>
      </c>
    </row>
    <row r="34" spans="2:6" x14ac:dyDescent="0.35">
      <c r="B34" t="s">
        <v>138</v>
      </c>
      <c r="C34" s="50">
        <v>1929514</v>
      </c>
      <c r="D34" s="50">
        <v>829514</v>
      </c>
      <c r="E34" s="50">
        <v>453114</v>
      </c>
      <c r="F34" s="50">
        <v>213045</v>
      </c>
    </row>
    <row r="35" spans="2:6" x14ac:dyDescent="0.35">
      <c r="B35" t="s">
        <v>139</v>
      </c>
      <c r="C35" s="50">
        <v>2337592</v>
      </c>
      <c r="D35" s="50">
        <v>1569592</v>
      </c>
      <c r="E35" s="50">
        <v>1388352</v>
      </c>
      <c r="F35" s="50">
        <v>1671465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93FA6-3D56-4BC1-85DC-A7006ECBB161}">
  <dimension ref="A1:E11"/>
  <sheetViews>
    <sheetView workbookViewId="0">
      <selection activeCell="C14" sqref="C14"/>
    </sheetView>
  </sheetViews>
  <sheetFormatPr baseColWidth="10" defaultColWidth="8.7265625" defaultRowHeight="14.5" x14ac:dyDescent="0.35"/>
  <cols>
    <col min="1" max="1" width="32.54296875" customWidth="1"/>
    <col min="2" max="2" width="14.26953125" customWidth="1"/>
    <col min="3" max="3" width="15" customWidth="1"/>
    <col min="4" max="4" width="13.7265625" customWidth="1"/>
    <col min="5" max="5" width="13.81640625" customWidth="1"/>
  </cols>
  <sheetData>
    <row r="1" spans="1:5" x14ac:dyDescent="0.35">
      <c r="A1" s="60" t="s">
        <v>153</v>
      </c>
      <c r="B1" s="61"/>
      <c r="C1" s="61"/>
      <c r="D1" s="61"/>
      <c r="E1" s="61"/>
    </row>
    <row r="2" spans="1:5" x14ac:dyDescent="0.35">
      <c r="A2" s="60" t="s">
        <v>154</v>
      </c>
      <c r="B2" s="61"/>
      <c r="C2" s="61"/>
      <c r="D2" s="61"/>
      <c r="E2" s="61"/>
    </row>
    <row r="3" spans="1:5" x14ac:dyDescent="0.35">
      <c r="A3" s="61"/>
      <c r="B3" s="62">
        <v>2026</v>
      </c>
      <c r="C3" s="62">
        <v>2027</v>
      </c>
      <c r="D3" s="62">
        <v>2028</v>
      </c>
      <c r="E3" s="62">
        <v>2029</v>
      </c>
    </row>
    <row r="4" spans="1:5" x14ac:dyDescent="0.35">
      <c r="A4" s="63" t="s">
        <v>155</v>
      </c>
      <c r="B4" s="64">
        <v>2585851506</v>
      </c>
      <c r="C4" s="64">
        <v>2142027051.1800001</v>
      </c>
      <c r="D4" s="64">
        <v>2179287862.7153997</v>
      </c>
      <c r="E4" s="64">
        <v>2244666498.5968618</v>
      </c>
    </row>
    <row r="5" spans="1:5" x14ac:dyDescent="0.35">
      <c r="A5" s="63" t="s">
        <v>156</v>
      </c>
      <c r="C5" s="64">
        <v>12600000000</v>
      </c>
      <c r="D5" s="64">
        <v>13800000000</v>
      </c>
      <c r="E5" s="64"/>
    </row>
    <row r="6" spans="1:5" x14ac:dyDescent="0.35">
      <c r="A6" s="63"/>
      <c r="B6" s="65">
        <v>2585851506</v>
      </c>
      <c r="C6" s="65">
        <v>15942027051.18</v>
      </c>
      <c r="D6" s="65">
        <v>2179287862.7153997</v>
      </c>
      <c r="E6" s="65">
        <v>2244666498.5968618</v>
      </c>
    </row>
    <row r="7" spans="1:5" x14ac:dyDescent="0.35">
      <c r="A7" s="60" t="s">
        <v>157</v>
      </c>
      <c r="B7" s="60"/>
      <c r="C7" s="60"/>
      <c r="D7" s="60"/>
      <c r="E7" s="60"/>
    </row>
    <row r="8" spans="1:5" x14ac:dyDescent="0.35">
      <c r="A8" s="62" t="s">
        <v>158</v>
      </c>
      <c r="B8" s="64">
        <v>1245851506</v>
      </c>
      <c r="C8" s="64">
        <v>1242027051.1800001</v>
      </c>
      <c r="D8" s="64">
        <v>1279287862.7154</v>
      </c>
      <c r="E8" s="64">
        <v>1317666498.5968621</v>
      </c>
    </row>
    <row r="9" spans="1:5" x14ac:dyDescent="0.35">
      <c r="A9" s="62" t="s">
        <v>159</v>
      </c>
      <c r="B9" s="64">
        <v>1340000000</v>
      </c>
      <c r="C9" s="64">
        <v>900000000</v>
      </c>
      <c r="D9" s="64">
        <v>900000000</v>
      </c>
      <c r="E9" s="64">
        <v>927000000</v>
      </c>
    </row>
    <row r="10" spans="1:5" x14ac:dyDescent="0.35">
      <c r="A10" s="62" t="s">
        <v>160</v>
      </c>
      <c r="B10" s="65"/>
      <c r="C10" s="65">
        <v>12600000000</v>
      </c>
      <c r="D10" s="65">
        <v>13800000000</v>
      </c>
      <c r="E10" s="65"/>
    </row>
    <row r="11" spans="1:5" x14ac:dyDescent="0.35">
      <c r="A11" s="61"/>
      <c r="B11" s="66">
        <v>2585851506</v>
      </c>
      <c r="C11" s="66">
        <v>14742027051.18</v>
      </c>
      <c r="D11" s="66">
        <v>15979287862.715401</v>
      </c>
      <c r="E11" s="66">
        <v>2244666498.5968618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6826F-567C-467F-8BCF-BDC99C922EFC}">
  <dimension ref="B2:P49"/>
  <sheetViews>
    <sheetView workbookViewId="0">
      <selection activeCell="E38" sqref="E38"/>
    </sheetView>
  </sheetViews>
  <sheetFormatPr baseColWidth="10" defaultColWidth="8.7265625" defaultRowHeight="14.5" x14ac:dyDescent="0.35"/>
  <cols>
    <col min="2" max="2" width="27.81640625" customWidth="1"/>
    <col min="3" max="3" width="9.54296875" bestFit="1" customWidth="1"/>
    <col min="4" max="4" width="12.453125" customWidth="1"/>
    <col min="5" max="5" width="18" customWidth="1"/>
    <col min="6" max="6" width="13.54296875" customWidth="1"/>
    <col min="7" max="8" width="17.7265625" customWidth="1"/>
    <col min="9" max="14" width="20.26953125" customWidth="1"/>
    <col min="15" max="15" width="16.26953125" customWidth="1"/>
  </cols>
  <sheetData>
    <row r="2" spans="2:16" x14ac:dyDescent="0.35">
      <c r="B2" s="32"/>
      <c r="C2" s="32"/>
      <c r="D2" s="32"/>
      <c r="E2" s="32"/>
      <c r="F2" s="32"/>
      <c r="G2" s="32"/>
      <c r="H2" s="32"/>
      <c r="I2" s="32"/>
      <c r="J2" s="32"/>
      <c r="K2" s="32"/>
      <c r="L2" s="32"/>
      <c r="M2" s="32"/>
      <c r="N2" s="32"/>
      <c r="O2" s="32"/>
      <c r="P2" s="32"/>
    </row>
    <row r="3" spans="2:16" ht="29" x14ac:dyDescent="0.35">
      <c r="B3" s="33" t="s">
        <v>161</v>
      </c>
      <c r="C3" s="32"/>
      <c r="D3" s="32"/>
      <c r="E3" s="32"/>
      <c r="F3" s="32"/>
      <c r="G3" s="32"/>
      <c r="H3" s="32"/>
      <c r="I3" s="32"/>
      <c r="J3" s="32"/>
      <c r="K3" s="32"/>
      <c r="L3" s="32"/>
      <c r="M3" s="32"/>
      <c r="N3" s="32"/>
      <c r="O3" s="32"/>
      <c r="P3" s="32"/>
    </row>
    <row r="4" spans="2:16" x14ac:dyDescent="0.35">
      <c r="B4" s="34" t="s">
        <v>162</v>
      </c>
      <c r="C4" s="32"/>
      <c r="D4" s="32"/>
      <c r="E4" s="32"/>
      <c r="F4" s="32"/>
      <c r="G4" s="32"/>
      <c r="H4" s="32"/>
      <c r="I4" s="32"/>
      <c r="J4" s="32"/>
      <c r="K4" s="32"/>
      <c r="L4" s="32"/>
      <c r="M4" s="32"/>
      <c r="N4" s="32"/>
      <c r="O4" s="32"/>
      <c r="P4" s="32"/>
    </row>
    <row r="5" spans="2:16" ht="15" customHeight="1" x14ac:dyDescent="0.35">
      <c r="B5" s="32"/>
      <c r="C5" s="35">
        <v>46023</v>
      </c>
      <c r="D5" s="35">
        <v>46054</v>
      </c>
      <c r="E5" s="35">
        <v>46082</v>
      </c>
      <c r="F5" s="35">
        <v>46113</v>
      </c>
      <c r="G5" s="35">
        <v>46143</v>
      </c>
      <c r="H5" s="35">
        <v>46174</v>
      </c>
      <c r="I5" s="35">
        <v>46204</v>
      </c>
      <c r="J5" s="35">
        <v>46235</v>
      </c>
      <c r="K5" s="35">
        <v>46266</v>
      </c>
      <c r="L5" s="35">
        <v>46296</v>
      </c>
      <c r="M5" s="35">
        <v>46327</v>
      </c>
      <c r="N5" s="35">
        <v>46357</v>
      </c>
      <c r="O5" s="36" t="s">
        <v>114</v>
      </c>
      <c r="P5" s="32"/>
    </row>
    <row r="6" spans="2:16" x14ac:dyDescent="0.35">
      <c r="B6" s="37" t="s">
        <v>163</v>
      </c>
      <c r="C6" s="38">
        <v>0</v>
      </c>
      <c r="D6" s="39">
        <v>2645824.0349249998</v>
      </c>
      <c r="E6" s="39">
        <v>264582</v>
      </c>
      <c r="F6" s="39">
        <v>264582</v>
      </c>
      <c r="G6" s="39">
        <v>264582</v>
      </c>
      <c r="H6" s="39">
        <v>264582</v>
      </c>
      <c r="I6" s="39">
        <v>311000</v>
      </c>
      <c r="J6" s="39">
        <v>311000</v>
      </c>
      <c r="K6" s="39">
        <v>311000</v>
      </c>
      <c r="L6" s="39">
        <v>311000</v>
      </c>
      <c r="M6" s="39">
        <v>311000</v>
      </c>
      <c r="N6" s="39">
        <v>311000</v>
      </c>
      <c r="O6" s="40">
        <f t="shared" ref="O6:O11" si="0">SUM(C6:N6)</f>
        <v>5570152.0349249998</v>
      </c>
      <c r="P6" s="32"/>
    </row>
    <row r="7" spans="2:16" x14ac:dyDescent="0.35">
      <c r="B7" s="41" t="s">
        <v>164</v>
      </c>
      <c r="C7" s="38">
        <v>0</v>
      </c>
      <c r="D7" s="39">
        <v>8448266.845999999</v>
      </c>
      <c r="E7" s="39">
        <v>4224133.4229999995</v>
      </c>
      <c r="F7" s="39">
        <v>4224133.4229999995</v>
      </c>
      <c r="G7" s="39">
        <v>4224133.4229999995</v>
      </c>
      <c r="H7" s="39">
        <v>4224133.4229999995</v>
      </c>
      <c r="I7" s="39">
        <v>4224133.4229999995</v>
      </c>
      <c r="J7" s="39">
        <v>4224133.4229999995</v>
      </c>
      <c r="K7" s="39">
        <v>6580904.3200000003</v>
      </c>
      <c r="L7" s="39">
        <v>6580904.3200000003</v>
      </c>
      <c r="M7" s="39">
        <v>2356770.8970000013</v>
      </c>
      <c r="N7" s="39">
        <v>5268541.7940000035</v>
      </c>
      <c r="O7" s="40">
        <f t="shared" si="0"/>
        <v>54580188.715000004</v>
      </c>
      <c r="P7" s="32"/>
    </row>
    <row r="8" spans="2:16" x14ac:dyDescent="0.35">
      <c r="B8" s="41" t="s">
        <v>165</v>
      </c>
      <c r="C8" s="38">
        <v>0</v>
      </c>
      <c r="D8" s="39">
        <v>0</v>
      </c>
      <c r="E8" s="39">
        <v>0</v>
      </c>
      <c r="F8" s="39">
        <v>0</v>
      </c>
      <c r="G8" s="39">
        <v>0</v>
      </c>
      <c r="H8" s="39">
        <v>0</v>
      </c>
      <c r="I8" s="39">
        <v>620000</v>
      </c>
      <c r="J8" s="39">
        <v>0</v>
      </c>
      <c r="K8" s="39">
        <v>171763.70467500002</v>
      </c>
      <c r="L8" s="39">
        <v>171763.70467500002</v>
      </c>
      <c r="M8" s="39">
        <v>171763.70467500002</v>
      </c>
      <c r="N8" s="39">
        <v>248103.12897499997</v>
      </c>
      <c r="O8" s="40">
        <f t="shared" si="0"/>
        <v>1383394.243</v>
      </c>
      <c r="P8" s="32"/>
    </row>
    <row r="9" spans="2:16" x14ac:dyDescent="0.35">
      <c r="B9" s="42" t="s">
        <v>166</v>
      </c>
      <c r="C9" s="38">
        <v>0</v>
      </c>
      <c r="D9" s="39">
        <v>0</v>
      </c>
      <c r="E9" s="39">
        <v>0</v>
      </c>
      <c r="F9" s="39">
        <v>0</v>
      </c>
      <c r="G9" s="39">
        <v>0</v>
      </c>
      <c r="H9" s="39">
        <v>0</v>
      </c>
      <c r="I9" s="39">
        <v>3500000</v>
      </c>
      <c r="J9" s="39">
        <v>0</v>
      </c>
      <c r="K9" s="39">
        <v>0</v>
      </c>
      <c r="L9" s="39">
        <v>0</v>
      </c>
      <c r="M9" s="39">
        <v>941376.36400000006</v>
      </c>
      <c r="N9" s="39">
        <v>0</v>
      </c>
      <c r="O9" s="40">
        <f t="shared" si="0"/>
        <v>4441376.3640000001</v>
      </c>
      <c r="P9" s="32"/>
    </row>
    <row r="10" spans="2:16" x14ac:dyDescent="0.35">
      <c r="B10" s="43" t="s">
        <v>167</v>
      </c>
      <c r="C10" s="38">
        <v>0</v>
      </c>
      <c r="D10" s="39">
        <v>0</v>
      </c>
      <c r="E10" s="39">
        <v>0</v>
      </c>
      <c r="F10" s="39">
        <v>1718983</v>
      </c>
      <c r="G10" s="39">
        <v>429746</v>
      </c>
      <c r="H10" s="39">
        <v>429745</v>
      </c>
      <c r="I10" s="39">
        <v>0</v>
      </c>
      <c r="J10" s="39">
        <v>0</v>
      </c>
      <c r="K10" s="39">
        <v>0</v>
      </c>
      <c r="L10" s="39">
        <v>0</v>
      </c>
      <c r="M10" s="39">
        <v>2331345</v>
      </c>
      <c r="N10" s="39">
        <v>2331345</v>
      </c>
      <c r="O10" s="40">
        <f t="shared" si="0"/>
        <v>7241164</v>
      </c>
      <c r="P10" s="32"/>
    </row>
    <row r="11" spans="2:16" x14ac:dyDescent="0.35">
      <c r="B11" s="44" t="s">
        <v>168</v>
      </c>
      <c r="C11" s="45">
        <f t="shared" ref="C11:N11" si="1">SUM(C6:C10)</f>
        <v>0</v>
      </c>
      <c r="D11" s="45">
        <f t="shared" si="1"/>
        <v>11094090.880925</v>
      </c>
      <c r="E11" s="45">
        <f t="shared" si="1"/>
        <v>4488715.4229999995</v>
      </c>
      <c r="F11" s="45">
        <f t="shared" si="1"/>
        <v>6207698.4229999995</v>
      </c>
      <c r="G11" s="45">
        <f t="shared" si="1"/>
        <v>4918461.4229999995</v>
      </c>
      <c r="H11" s="45">
        <f t="shared" si="1"/>
        <v>4918460.4229999995</v>
      </c>
      <c r="I11" s="45">
        <f t="shared" si="1"/>
        <v>8655133.4230000004</v>
      </c>
      <c r="J11" s="45">
        <f t="shared" si="1"/>
        <v>4535133.4229999995</v>
      </c>
      <c r="K11" s="45">
        <f t="shared" si="1"/>
        <v>7063668.0246750005</v>
      </c>
      <c r="L11" s="45">
        <f t="shared" si="1"/>
        <v>7063668.0246750005</v>
      </c>
      <c r="M11" s="45">
        <f t="shared" si="1"/>
        <v>6112255.965675002</v>
      </c>
      <c r="N11" s="45">
        <f t="shared" si="1"/>
        <v>8158989.9229750037</v>
      </c>
      <c r="O11" s="40">
        <f t="shared" si="0"/>
        <v>73216275.356925011</v>
      </c>
      <c r="P11" s="32"/>
    </row>
    <row r="12" spans="2:16" ht="15" customHeight="1" x14ac:dyDescent="0.35">
      <c r="B12" s="46" t="s">
        <v>169</v>
      </c>
      <c r="C12" s="47">
        <f>C11/O11</f>
        <v>0</v>
      </c>
      <c r="D12" s="47">
        <f t="shared" ref="D12:N12" si="2">D11/$O$11</f>
        <v>0.15152492839661624</v>
      </c>
      <c r="E12" s="47">
        <f t="shared" si="2"/>
        <v>6.1307617754628702E-2</v>
      </c>
      <c r="F12" s="47">
        <f t="shared" si="2"/>
        <v>8.4785771916665212E-2</v>
      </c>
      <c r="G12" s="47">
        <f t="shared" si="2"/>
        <v>6.7177159709679177E-2</v>
      </c>
      <c r="H12" s="47">
        <f t="shared" si="2"/>
        <v>6.7177146051513759E-2</v>
      </c>
      <c r="I12" s="47">
        <f t="shared" si="2"/>
        <v>0.11821324399263329</v>
      </c>
      <c r="J12" s="47">
        <f t="shared" si="2"/>
        <v>6.1941602476928696E-2</v>
      </c>
      <c r="K12" s="47">
        <f t="shared" si="2"/>
        <v>9.6476746327780763E-2</v>
      </c>
      <c r="L12" s="47">
        <f t="shared" si="2"/>
        <v>9.6476746327780763E-2</v>
      </c>
      <c r="M12" s="47">
        <f t="shared" si="2"/>
        <v>8.3482203046769524E-2</v>
      </c>
      <c r="N12" s="47">
        <f t="shared" si="2"/>
        <v>0.11143683399900378</v>
      </c>
      <c r="O12" s="47">
        <v>1</v>
      </c>
      <c r="P12" s="32"/>
    </row>
    <row r="13" spans="2:16" x14ac:dyDescent="0.35">
      <c r="B13" s="32"/>
      <c r="C13" s="32"/>
      <c r="D13" s="32"/>
      <c r="E13" s="32"/>
      <c r="F13" s="32"/>
      <c r="G13" s="32"/>
      <c r="H13" s="32"/>
      <c r="I13" s="32"/>
      <c r="J13" s="32"/>
      <c r="K13" s="32"/>
      <c r="L13" s="32"/>
      <c r="M13" s="32"/>
      <c r="N13" s="32"/>
      <c r="O13" s="32"/>
      <c r="P13" s="32"/>
    </row>
    <row r="14" spans="2:16" x14ac:dyDescent="0.35">
      <c r="B14" s="32"/>
      <c r="C14" s="32"/>
      <c r="D14" s="32"/>
      <c r="E14" s="32"/>
      <c r="F14" s="32"/>
      <c r="G14" s="32"/>
      <c r="H14" s="32"/>
      <c r="I14" s="32"/>
      <c r="J14" s="32"/>
      <c r="K14" s="32"/>
      <c r="L14" s="32"/>
      <c r="M14" s="32"/>
      <c r="N14" s="32"/>
      <c r="O14" s="32"/>
      <c r="P14" s="32"/>
    </row>
    <row r="15" spans="2:16" x14ac:dyDescent="0.35">
      <c r="B15" s="32"/>
      <c r="C15" s="32"/>
      <c r="D15" s="32"/>
      <c r="E15" s="32"/>
      <c r="F15" s="32"/>
      <c r="G15" s="32"/>
      <c r="H15" s="32"/>
      <c r="I15" s="32"/>
      <c r="J15" s="32"/>
      <c r="K15" s="32"/>
      <c r="L15" s="32"/>
      <c r="M15" s="32"/>
      <c r="N15" s="32"/>
      <c r="O15" s="32"/>
      <c r="P15" s="32"/>
    </row>
    <row r="16" spans="2:16" x14ac:dyDescent="0.35">
      <c r="B16" s="32"/>
      <c r="C16" s="32"/>
      <c r="D16" s="32"/>
      <c r="E16" s="32"/>
      <c r="F16" s="32"/>
      <c r="G16" s="32"/>
      <c r="H16" s="32"/>
      <c r="I16" s="32"/>
      <c r="J16" s="32"/>
      <c r="K16" s="32"/>
      <c r="L16" s="32"/>
      <c r="M16" s="32"/>
      <c r="N16" s="32"/>
      <c r="O16" s="32"/>
      <c r="P16" s="32"/>
    </row>
    <row r="17" spans="2:16" x14ac:dyDescent="0.35">
      <c r="B17" s="32"/>
      <c r="C17" s="32"/>
      <c r="D17" s="32"/>
      <c r="E17" s="32"/>
      <c r="F17" s="32"/>
      <c r="G17" s="32"/>
      <c r="H17" s="32"/>
      <c r="I17" s="32"/>
      <c r="J17" s="32"/>
      <c r="K17" s="32"/>
      <c r="L17" s="32"/>
      <c r="M17" s="32"/>
      <c r="N17" s="32"/>
      <c r="O17" s="32"/>
      <c r="P17" s="32"/>
    </row>
    <row r="18" spans="2:16" x14ac:dyDescent="0.35">
      <c r="B18" s="32"/>
      <c r="C18" s="32"/>
      <c r="D18" s="32"/>
      <c r="E18" s="32"/>
      <c r="F18" s="32"/>
      <c r="G18" s="32"/>
      <c r="H18" s="32"/>
      <c r="I18" s="32"/>
      <c r="J18" s="32"/>
      <c r="K18" s="32"/>
      <c r="L18" s="32"/>
      <c r="M18" s="32"/>
      <c r="N18" s="32"/>
      <c r="O18" s="32"/>
      <c r="P18" s="32"/>
    </row>
    <row r="19" spans="2:16" x14ac:dyDescent="0.35">
      <c r="B19" s="32"/>
      <c r="C19" s="32"/>
      <c r="D19" s="32"/>
      <c r="E19" s="32"/>
      <c r="F19" s="32"/>
      <c r="G19" s="32"/>
      <c r="H19" s="32"/>
      <c r="I19" s="32"/>
      <c r="J19" s="32"/>
      <c r="K19" s="32"/>
      <c r="L19" s="32"/>
      <c r="M19" s="32"/>
      <c r="N19" s="32"/>
      <c r="O19" s="32"/>
      <c r="P19" s="32"/>
    </row>
    <row r="20" spans="2:16" x14ac:dyDescent="0.35">
      <c r="B20" s="32"/>
      <c r="C20" s="32"/>
      <c r="D20" s="32"/>
      <c r="E20" s="32"/>
      <c r="F20" s="32"/>
      <c r="G20" s="32"/>
      <c r="H20" s="32"/>
      <c r="I20" s="32"/>
      <c r="J20" s="32"/>
      <c r="K20" s="32"/>
      <c r="L20" s="32"/>
      <c r="M20" s="32"/>
      <c r="N20" s="32"/>
      <c r="O20" s="32"/>
      <c r="P20" s="32"/>
    </row>
    <row r="21" spans="2:16" x14ac:dyDescent="0.35">
      <c r="B21" s="32"/>
      <c r="C21" s="32"/>
      <c r="D21" s="32"/>
      <c r="E21" s="32"/>
      <c r="F21" s="32"/>
      <c r="G21" s="32"/>
      <c r="H21" s="32"/>
      <c r="I21" s="32"/>
      <c r="J21" s="32"/>
      <c r="K21" s="32"/>
      <c r="L21" s="32"/>
      <c r="M21" s="32"/>
      <c r="N21" s="32"/>
      <c r="O21" s="32"/>
      <c r="P21" s="32"/>
    </row>
    <row r="22" spans="2:16" x14ac:dyDescent="0.35">
      <c r="B22" s="32"/>
      <c r="C22" s="32"/>
      <c r="D22" s="32"/>
      <c r="E22" s="32"/>
      <c r="F22" s="32"/>
      <c r="G22" s="32"/>
      <c r="H22" s="32"/>
      <c r="I22" s="32"/>
      <c r="J22" s="32"/>
      <c r="K22" s="32"/>
      <c r="L22" s="32"/>
      <c r="M22" s="32"/>
      <c r="N22" s="32"/>
      <c r="O22" s="32"/>
      <c r="P22" s="32"/>
    </row>
    <row r="23" spans="2:16" x14ac:dyDescent="0.35">
      <c r="B23" s="32"/>
      <c r="C23" s="32"/>
      <c r="D23" s="32"/>
      <c r="E23" s="32"/>
      <c r="F23" s="32"/>
      <c r="G23" s="32"/>
      <c r="H23" s="32"/>
      <c r="I23" s="32"/>
      <c r="J23" s="32"/>
      <c r="K23" s="32"/>
      <c r="L23" s="32"/>
      <c r="M23" s="32"/>
      <c r="N23" s="32"/>
      <c r="O23" s="32"/>
      <c r="P23" s="32"/>
    </row>
    <row r="24" spans="2:16" x14ac:dyDescent="0.35">
      <c r="B24" s="32"/>
      <c r="C24" s="32"/>
      <c r="D24" s="32"/>
      <c r="E24" s="32"/>
      <c r="F24" s="32"/>
      <c r="G24" s="32"/>
      <c r="H24" s="32"/>
      <c r="I24" s="32"/>
      <c r="J24" s="32"/>
      <c r="K24" s="32"/>
      <c r="L24" s="32"/>
      <c r="M24" s="32"/>
      <c r="N24" s="32"/>
      <c r="O24" s="32"/>
      <c r="P24" s="32"/>
    </row>
    <row r="25" spans="2:16" x14ac:dyDescent="0.35">
      <c r="B25" s="32"/>
      <c r="C25" s="32"/>
      <c r="D25" s="32"/>
      <c r="E25" s="32"/>
      <c r="F25" s="32"/>
      <c r="G25" s="32"/>
      <c r="H25" s="32"/>
      <c r="I25" s="32"/>
      <c r="J25" s="32"/>
      <c r="K25" s="32"/>
      <c r="L25" s="32"/>
      <c r="M25" s="32"/>
      <c r="N25" s="32"/>
      <c r="O25" s="32"/>
      <c r="P25" s="32"/>
    </row>
    <row r="26" spans="2:16" x14ac:dyDescent="0.35">
      <c r="B26" s="32"/>
      <c r="C26" s="32"/>
      <c r="D26" s="32"/>
      <c r="E26" s="32"/>
      <c r="F26" s="32"/>
      <c r="G26" s="32"/>
      <c r="H26" s="32"/>
      <c r="I26" s="32"/>
      <c r="J26" s="32"/>
      <c r="K26" s="32"/>
      <c r="L26" s="32"/>
      <c r="M26" s="32"/>
      <c r="N26" s="32"/>
      <c r="O26" s="32"/>
      <c r="P26" s="32"/>
    </row>
    <row r="27" spans="2:16" x14ac:dyDescent="0.35">
      <c r="B27" s="32"/>
      <c r="C27" s="32"/>
      <c r="D27" s="32"/>
      <c r="E27" s="32"/>
      <c r="F27" s="32"/>
      <c r="G27" s="32"/>
      <c r="H27" s="32"/>
      <c r="I27" s="32"/>
      <c r="J27" s="32"/>
      <c r="K27" s="32"/>
      <c r="L27" s="32"/>
      <c r="M27" s="32"/>
      <c r="N27" s="32"/>
      <c r="O27" s="32"/>
      <c r="P27" s="32"/>
    </row>
    <row r="28" spans="2:16" x14ac:dyDescent="0.35">
      <c r="B28" s="32"/>
      <c r="C28" s="32"/>
      <c r="D28" s="32"/>
      <c r="E28" s="32"/>
      <c r="F28" s="32"/>
      <c r="G28" s="32"/>
      <c r="H28" s="32"/>
      <c r="I28" s="32"/>
      <c r="J28" s="32"/>
      <c r="K28" s="32"/>
      <c r="L28" s="32"/>
      <c r="M28" s="32"/>
      <c r="N28" s="32"/>
      <c r="O28" s="32"/>
      <c r="P28" s="32"/>
    </row>
    <row r="29" spans="2:16" x14ac:dyDescent="0.35">
      <c r="B29" s="32"/>
      <c r="C29" s="32"/>
      <c r="D29" s="32"/>
      <c r="E29" s="32"/>
      <c r="F29" s="32"/>
      <c r="G29" s="32"/>
      <c r="H29" s="32"/>
      <c r="I29" s="32"/>
      <c r="J29" s="32"/>
      <c r="K29" s="32"/>
      <c r="L29" s="32"/>
      <c r="M29" s="32"/>
      <c r="N29" s="32"/>
      <c r="O29" s="32"/>
      <c r="P29" s="32"/>
    </row>
    <row r="30" spans="2:16" x14ac:dyDescent="0.35">
      <c r="B30" s="32"/>
      <c r="C30" s="32"/>
      <c r="D30" s="32"/>
      <c r="E30" s="32"/>
      <c r="F30" s="32"/>
      <c r="G30" s="32"/>
      <c r="H30" s="32"/>
      <c r="I30" s="32"/>
      <c r="J30" s="32"/>
      <c r="K30" s="32"/>
      <c r="L30" s="32"/>
      <c r="M30" s="32"/>
      <c r="N30" s="32"/>
      <c r="O30" s="32"/>
      <c r="P30" s="32"/>
    </row>
    <row r="31" spans="2:16" x14ac:dyDescent="0.35">
      <c r="B31" s="32"/>
      <c r="C31" s="32"/>
      <c r="D31" s="32"/>
      <c r="E31" s="32"/>
      <c r="F31" s="32"/>
      <c r="G31" s="32"/>
      <c r="H31" s="32"/>
      <c r="I31" s="32"/>
      <c r="J31" s="32"/>
      <c r="K31" s="32"/>
      <c r="L31" s="32"/>
      <c r="M31" s="32"/>
      <c r="N31" s="32"/>
      <c r="O31" s="32"/>
      <c r="P31" s="32"/>
    </row>
    <row r="32" spans="2:16" x14ac:dyDescent="0.35">
      <c r="B32" s="32"/>
      <c r="C32" s="32"/>
      <c r="D32" s="32"/>
      <c r="E32" s="32"/>
      <c r="F32" s="32"/>
      <c r="G32" s="32"/>
      <c r="H32" s="32"/>
      <c r="I32" s="32"/>
      <c r="J32" s="32"/>
      <c r="K32" s="32"/>
      <c r="L32" s="32"/>
      <c r="M32" s="32"/>
      <c r="N32" s="32"/>
      <c r="O32" s="32"/>
      <c r="P32" s="32"/>
    </row>
    <row r="33" spans="2:16" x14ac:dyDescent="0.35">
      <c r="B33" s="32"/>
      <c r="C33" s="32"/>
      <c r="D33" s="32"/>
      <c r="E33" s="32"/>
      <c r="F33" s="32"/>
      <c r="G33" s="32"/>
      <c r="H33" s="32"/>
      <c r="I33" s="32"/>
      <c r="J33" s="32"/>
      <c r="K33" s="32"/>
      <c r="L33" s="32"/>
      <c r="M33" s="32"/>
      <c r="N33" s="32"/>
      <c r="O33" s="32"/>
      <c r="P33" s="32"/>
    </row>
    <row r="34" spans="2:16" x14ac:dyDescent="0.35">
      <c r="B34" s="32"/>
      <c r="C34" s="32"/>
      <c r="D34" s="32"/>
      <c r="E34" s="32"/>
      <c r="F34" s="32"/>
      <c r="G34" s="32"/>
      <c r="H34" s="32"/>
      <c r="I34" s="32"/>
      <c r="J34" s="32"/>
      <c r="K34" s="32"/>
      <c r="L34" s="32"/>
      <c r="M34" s="32"/>
      <c r="N34" s="32"/>
      <c r="O34" s="32"/>
      <c r="P34" s="32"/>
    </row>
    <row r="35" spans="2:16" x14ac:dyDescent="0.35">
      <c r="B35" s="32"/>
      <c r="C35" s="32"/>
      <c r="D35" s="32"/>
      <c r="E35" s="32"/>
      <c r="F35" s="32"/>
      <c r="G35" s="32"/>
      <c r="H35" s="32"/>
      <c r="I35" s="32"/>
      <c r="J35" s="32"/>
      <c r="K35" s="32"/>
      <c r="L35" s="32"/>
      <c r="M35" s="32"/>
      <c r="N35" s="32"/>
      <c r="O35" s="32"/>
      <c r="P35" s="32"/>
    </row>
    <row r="36" spans="2:16" x14ac:dyDescent="0.35">
      <c r="B36" s="32"/>
      <c r="C36" s="32"/>
      <c r="D36" s="32"/>
      <c r="E36" s="32"/>
      <c r="F36" s="32"/>
      <c r="G36" s="32"/>
      <c r="H36" s="32"/>
      <c r="I36" s="32"/>
      <c r="J36" s="32"/>
      <c r="K36" s="32"/>
      <c r="L36" s="32"/>
      <c r="M36" s="32"/>
      <c r="N36" s="32"/>
      <c r="O36" s="32"/>
      <c r="P36" s="32"/>
    </row>
    <row r="37" spans="2:16" x14ac:dyDescent="0.35">
      <c r="B37" s="32"/>
      <c r="C37" s="32"/>
      <c r="D37" s="32"/>
      <c r="E37" s="32"/>
      <c r="F37" s="32"/>
      <c r="G37" s="32"/>
      <c r="H37" s="32"/>
      <c r="I37" s="32"/>
      <c r="J37" s="32"/>
      <c r="K37" s="32"/>
      <c r="L37" s="32"/>
      <c r="M37" s="32"/>
      <c r="N37" s="32"/>
      <c r="O37" s="32"/>
      <c r="P37" s="32"/>
    </row>
    <row r="38" spans="2:16" x14ac:dyDescent="0.35">
      <c r="B38" s="32"/>
      <c r="C38" s="32"/>
      <c r="D38" s="32"/>
      <c r="E38" s="32"/>
      <c r="F38" s="32"/>
      <c r="G38" s="32"/>
      <c r="H38" s="32"/>
      <c r="I38" s="32"/>
      <c r="J38" s="32"/>
      <c r="K38" s="32"/>
      <c r="L38" s="32"/>
      <c r="M38" s="32"/>
      <c r="N38" s="32"/>
      <c r="O38" s="32"/>
      <c r="P38" s="32"/>
    </row>
    <row r="39" spans="2:16" x14ac:dyDescent="0.35">
      <c r="B39" s="32"/>
      <c r="C39" s="32"/>
      <c r="D39" s="32"/>
      <c r="E39" s="32"/>
      <c r="F39" s="32"/>
      <c r="G39" s="32"/>
      <c r="H39" s="32"/>
      <c r="I39" s="32"/>
      <c r="J39" s="32"/>
      <c r="K39" s="32"/>
      <c r="L39" s="32"/>
      <c r="M39" s="32"/>
      <c r="N39" s="32"/>
      <c r="O39" s="32"/>
      <c r="P39" s="32"/>
    </row>
    <row r="40" spans="2:16" x14ac:dyDescent="0.35">
      <c r="B40" s="32"/>
      <c r="C40" s="32"/>
      <c r="D40" s="32"/>
      <c r="E40" s="32"/>
      <c r="F40" s="32"/>
      <c r="G40" s="32"/>
      <c r="H40" s="32"/>
      <c r="I40" s="32"/>
      <c r="J40" s="32"/>
      <c r="K40" s="32"/>
      <c r="L40" s="32"/>
      <c r="M40" s="32"/>
      <c r="N40" s="32"/>
      <c r="O40" s="32"/>
      <c r="P40" s="32"/>
    </row>
    <row r="41" spans="2:16" x14ac:dyDescent="0.35">
      <c r="B41" s="32"/>
      <c r="C41" s="32"/>
      <c r="D41" s="32"/>
      <c r="E41" s="32"/>
      <c r="F41" s="32"/>
      <c r="G41" s="32"/>
      <c r="H41" s="32"/>
      <c r="I41" s="32"/>
      <c r="J41" s="32"/>
      <c r="K41" s="32"/>
      <c r="L41" s="32"/>
      <c r="M41" s="32"/>
      <c r="N41" s="32"/>
      <c r="O41" s="32"/>
      <c r="P41" s="32"/>
    </row>
    <row r="42" spans="2:16" x14ac:dyDescent="0.35">
      <c r="B42" s="32"/>
      <c r="C42" s="32"/>
      <c r="D42" s="32"/>
      <c r="E42" s="32"/>
      <c r="F42" s="32"/>
      <c r="G42" s="32"/>
      <c r="H42" s="32"/>
      <c r="I42" s="32"/>
      <c r="J42" s="32"/>
      <c r="K42" s="32"/>
      <c r="L42" s="32"/>
      <c r="M42" s="32"/>
      <c r="N42" s="48"/>
      <c r="O42" s="32"/>
      <c r="P42" s="32"/>
    </row>
    <row r="43" spans="2:16" x14ac:dyDescent="0.35">
      <c r="B43" s="32"/>
      <c r="C43" s="32"/>
      <c r="D43" s="32"/>
      <c r="E43" s="32"/>
      <c r="F43" s="32"/>
      <c r="G43" s="32"/>
      <c r="H43" s="32"/>
      <c r="I43" s="32"/>
      <c r="J43" s="32"/>
      <c r="K43" s="32"/>
      <c r="L43" s="32"/>
      <c r="M43" s="49"/>
      <c r="N43" s="49"/>
      <c r="O43" s="32"/>
      <c r="P43" s="32"/>
    </row>
    <row r="44" spans="2:16" x14ac:dyDescent="0.35">
      <c r="B44" s="32"/>
      <c r="C44" s="32"/>
      <c r="D44" s="32"/>
      <c r="E44" s="32"/>
      <c r="F44" s="32"/>
      <c r="G44" s="32"/>
      <c r="H44" s="32"/>
      <c r="I44" s="32"/>
      <c r="J44" s="32"/>
      <c r="K44" s="32"/>
      <c r="L44" s="32"/>
      <c r="M44" s="32"/>
      <c r="N44" s="32"/>
      <c r="O44" s="32"/>
      <c r="P44" s="32"/>
    </row>
    <row r="45" spans="2:16" x14ac:dyDescent="0.35">
      <c r="B45" s="32"/>
      <c r="C45" s="32"/>
      <c r="D45" s="32"/>
      <c r="E45" s="32"/>
      <c r="F45" s="32"/>
      <c r="G45" s="32"/>
      <c r="H45" s="32"/>
      <c r="I45" s="32"/>
      <c r="J45" s="32"/>
      <c r="K45" s="32"/>
      <c r="L45" s="32"/>
      <c r="M45" s="32"/>
      <c r="N45" s="32"/>
      <c r="O45" s="32"/>
      <c r="P45" s="32"/>
    </row>
    <row r="46" spans="2:16" x14ac:dyDescent="0.35">
      <c r="B46" s="32"/>
      <c r="C46" s="32"/>
      <c r="D46" s="32"/>
      <c r="E46" s="32"/>
      <c r="F46" s="32"/>
      <c r="G46" s="32"/>
      <c r="H46" s="32"/>
      <c r="I46" s="32"/>
      <c r="J46" s="32"/>
      <c r="K46" s="32"/>
      <c r="L46" s="32"/>
      <c r="M46" s="32"/>
      <c r="N46" s="32"/>
      <c r="O46" s="32"/>
      <c r="P46" s="32"/>
    </row>
    <row r="47" spans="2:16" x14ac:dyDescent="0.35">
      <c r="B47" s="32"/>
      <c r="C47" s="32"/>
      <c r="D47" s="32"/>
      <c r="E47" s="32"/>
      <c r="F47" s="32"/>
      <c r="G47" s="32"/>
      <c r="H47" s="32"/>
      <c r="I47" s="32"/>
      <c r="J47" s="32"/>
      <c r="K47" s="32"/>
      <c r="L47" s="32"/>
      <c r="M47" s="32"/>
      <c r="N47" s="32"/>
      <c r="O47" s="32"/>
      <c r="P47" s="32"/>
    </row>
    <row r="48" spans="2:16" x14ac:dyDescent="0.35">
      <c r="B48" s="32"/>
      <c r="C48" s="32"/>
      <c r="D48" s="32"/>
      <c r="E48" s="32"/>
      <c r="F48" s="32"/>
      <c r="G48" s="32"/>
      <c r="H48" s="32"/>
      <c r="I48" s="32"/>
      <c r="J48" s="32"/>
      <c r="K48" s="32"/>
      <c r="L48" s="32"/>
      <c r="M48" s="32"/>
      <c r="N48" s="32"/>
      <c r="O48" s="32"/>
      <c r="P48" s="32"/>
    </row>
    <row r="49" spans="2:16" x14ac:dyDescent="0.35">
      <c r="B49" s="32"/>
      <c r="C49" s="32"/>
      <c r="D49" s="32"/>
      <c r="E49" s="32"/>
      <c r="F49" s="32"/>
      <c r="G49" s="32"/>
      <c r="H49" s="32"/>
      <c r="I49" s="32"/>
      <c r="J49" s="32"/>
      <c r="K49" s="32"/>
      <c r="L49" s="32"/>
      <c r="M49" s="32"/>
      <c r="N49" s="32"/>
      <c r="O49" s="32"/>
      <c r="P49" s="32"/>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9E7FD-41CA-44AE-B5BA-BA0F2CF2FC7C}">
  <dimension ref="A1:G25"/>
  <sheetViews>
    <sheetView topLeftCell="A14" workbookViewId="0">
      <selection activeCell="B7" sqref="B7"/>
    </sheetView>
  </sheetViews>
  <sheetFormatPr baseColWidth="10" defaultColWidth="8.7265625" defaultRowHeight="14.5" x14ac:dyDescent="0.35"/>
  <cols>
    <col min="1" max="1" width="60.7265625" bestFit="1" customWidth="1"/>
    <col min="2" max="7" width="16.1796875" customWidth="1"/>
    <col min="8" max="8" width="12" customWidth="1"/>
  </cols>
  <sheetData>
    <row r="1" spans="1:7" ht="40" customHeight="1" x14ac:dyDescent="0.35">
      <c r="A1" s="69" t="s">
        <v>170</v>
      </c>
      <c r="B1" s="69" t="s">
        <v>171</v>
      </c>
      <c r="C1" s="69" t="s">
        <v>172</v>
      </c>
      <c r="D1" s="69" t="s">
        <v>173</v>
      </c>
      <c r="E1" s="69" t="s">
        <v>174</v>
      </c>
      <c r="F1" s="69" t="s">
        <v>175</v>
      </c>
      <c r="G1" s="69" t="s">
        <v>176</v>
      </c>
    </row>
    <row r="2" spans="1:7" x14ac:dyDescent="0.35">
      <c r="A2" t="s">
        <v>177</v>
      </c>
      <c r="B2" s="50">
        <v>1098207980</v>
      </c>
      <c r="E2" s="50">
        <v>362247919</v>
      </c>
      <c r="F2" s="50">
        <v>1938579198</v>
      </c>
      <c r="G2" s="50">
        <v>3399035097</v>
      </c>
    </row>
    <row r="3" spans="1:7" x14ac:dyDescent="0.35">
      <c r="A3" t="s">
        <v>178</v>
      </c>
      <c r="B3" s="50">
        <v>80066350</v>
      </c>
      <c r="E3" s="50">
        <v>34266373</v>
      </c>
      <c r="F3" s="50">
        <v>484224055</v>
      </c>
      <c r="G3" s="50">
        <v>598556778</v>
      </c>
    </row>
    <row r="4" spans="1:7" x14ac:dyDescent="0.35">
      <c r="A4" t="s">
        <v>179</v>
      </c>
      <c r="B4" s="50">
        <v>2509212139</v>
      </c>
      <c r="E4" s="50">
        <v>757020039</v>
      </c>
      <c r="F4" s="50">
        <v>2692543482</v>
      </c>
      <c r="G4" s="50">
        <v>5958775660</v>
      </c>
    </row>
    <row r="5" spans="1:7" x14ac:dyDescent="0.35">
      <c r="A5" t="s">
        <v>180</v>
      </c>
      <c r="B5" s="50">
        <v>5089865361</v>
      </c>
      <c r="E5" s="50">
        <v>2556432</v>
      </c>
      <c r="F5" s="50">
        <v>565527547</v>
      </c>
      <c r="G5" s="50">
        <v>5657949340</v>
      </c>
    </row>
    <row r="6" spans="1:7" x14ac:dyDescent="0.35">
      <c r="A6" t="s">
        <v>181</v>
      </c>
      <c r="B6" s="50">
        <v>920768381</v>
      </c>
      <c r="E6" s="50">
        <v>1082594452</v>
      </c>
      <c r="F6" s="50">
        <v>103885413</v>
      </c>
      <c r="G6" s="50">
        <v>2107248246</v>
      </c>
    </row>
    <row r="7" spans="1:7" x14ac:dyDescent="0.35">
      <c r="A7" t="s">
        <v>182</v>
      </c>
      <c r="F7" s="50">
        <v>19398353</v>
      </c>
      <c r="G7" s="50">
        <v>19398353</v>
      </c>
    </row>
    <row r="8" spans="1:7" x14ac:dyDescent="0.35">
      <c r="A8" t="s">
        <v>183</v>
      </c>
      <c r="E8" s="50">
        <v>16079648</v>
      </c>
      <c r="F8" s="50">
        <v>25228041</v>
      </c>
      <c r="G8" s="50">
        <v>41307689</v>
      </c>
    </row>
    <row r="9" spans="1:7" x14ac:dyDescent="0.35">
      <c r="A9" t="s">
        <v>184</v>
      </c>
      <c r="E9" s="50">
        <v>19002445</v>
      </c>
      <c r="F9" s="50">
        <v>48835473</v>
      </c>
      <c r="G9" s="50">
        <v>67837918</v>
      </c>
    </row>
    <row r="10" spans="1:7" x14ac:dyDescent="0.35">
      <c r="A10" t="s">
        <v>185</v>
      </c>
      <c r="F10" s="50">
        <v>19112853</v>
      </c>
      <c r="G10" s="50">
        <v>19112853</v>
      </c>
    </row>
    <row r="11" spans="1:7" x14ac:dyDescent="0.35">
      <c r="A11" t="s">
        <v>186</v>
      </c>
      <c r="B11" s="50">
        <v>6156916000</v>
      </c>
      <c r="F11" s="50">
        <v>384962575</v>
      </c>
      <c r="G11" s="50">
        <v>6541878575</v>
      </c>
    </row>
    <row r="12" spans="1:7" x14ac:dyDescent="0.35">
      <c r="A12" t="s">
        <v>187</v>
      </c>
      <c r="F12" s="50">
        <v>2754668493</v>
      </c>
      <c r="G12" s="50">
        <v>2754668493</v>
      </c>
    </row>
    <row r="13" spans="1:7" x14ac:dyDescent="0.35">
      <c r="A13" t="s">
        <v>188</v>
      </c>
      <c r="F13" s="50">
        <v>139403304</v>
      </c>
      <c r="G13" s="50">
        <v>139403304</v>
      </c>
    </row>
    <row r="14" spans="1:7" x14ac:dyDescent="0.35">
      <c r="A14" t="s">
        <v>189</v>
      </c>
      <c r="C14" s="50">
        <v>157505654</v>
      </c>
      <c r="E14" s="50">
        <v>75934284</v>
      </c>
      <c r="F14" s="50">
        <v>4828393635</v>
      </c>
      <c r="G14" s="50">
        <v>5061833573</v>
      </c>
    </row>
    <row r="15" spans="1:7" x14ac:dyDescent="0.35">
      <c r="A15" t="s">
        <v>190</v>
      </c>
      <c r="C15" s="50">
        <v>124163204</v>
      </c>
      <c r="G15" s="50">
        <v>124163204</v>
      </c>
    </row>
    <row r="16" spans="1:7" x14ac:dyDescent="0.35">
      <c r="A16" t="s">
        <v>191</v>
      </c>
      <c r="F16" s="50">
        <v>3181398418</v>
      </c>
      <c r="G16" s="50">
        <v>3181398418</v>
      </c>
    </row>
    <row r="17" spans="1:7" x14ac:dyDescent="0.35">
      <c r="A17" t="s">
        <v>192</v>
      </c>
      <c r="B17" s="50">
        <v>767225337</v>
      </c>
      <c r="G17" s="50">
        <v>767225337</v>
      </c>
    </row>
    <row r="18" spans="1:7" x14ac:dyDescent="0.35">
      <c r="A18" t="s">
        <v>193</v>
      </c>
      <c r="D18" s="50">
        <v>114166000</v>
      </c>
      <c r="G18" s="50">
        <v>114166000</v>
      </c>
    </row>
    <row r="19" spans="1:7" x14ac:dyDescent="0.35">
      <c r="A19" t="s">
        <v>194</v>
      </c>
      <c r="D19" s="50">
        <v>2956009000</v>
      </c>
      <c r="G19" s="50">
        <v>2956009000</v>
      </c>
    </row>
    <row r="20" spans="1:7" x14ac:dyDescent="0.35">
      <c r="A20" t="s">
        <v>195</v>
      </c>
      <c r="B20" s="50">
        <v>4210145000</v>
      </c>
      <c r="G20" s="50">
        <v>4210145000</v>
      </c>
    </row>
    <row r="21" spans="1:7" x14ac:dyDescent="0.35">
      <c r="A21" t="s">
        <v>196</v>
      </c>
      <c r="B21" s="50">
        <v>340406000</v>
      </c>
      <c r="G21" s="50">
        <v>340406000</v>
      </c>
    </row>
    <row r="22" spans="1:7" x14ac:dyDescent="0.35">
      <c r="A22" t="s">
        <v>197</v>
      </c>
      <c r="E22" s="50">
        <v>240361000</v>
      </c>
      <c r="G22" s="50">
        <v>240361000</v>
      </c>
    </row>
    <row r="23" spans="1:7" x14ac:dyDescent="0.35">
      <c r="A23" t="s">
        <v>198</v>
      </c>
      <c r="B23" s="50">
        <v>148501000</v>
      </c>
      <c r="G23" s="50">
        <v>148501000</v>
      </c>
    </row>
    <row r="24" spans="1:7" x14ac:dyDescent="0.35">
      <c r="A24" t="s">
        <v>199</v>
      </c>
      <c r="B24" s="50">
        <v>10148966468</v>
      </c>
      <c r="F24" s="50">
        <v>1068438000</v>
      </c>
      <c r="G24" s="50">
        <v>11217404468</v>
      </c>
    </row>
    <row r="25" spans="1:7" x14ac:dyDescent="0.35">
      <c r="A25" t="s">
        <v>200</v>
      </c>
      <c r="B25" s="50">
        <v>31470280016</v>
      </c>
      <c r="C25" s="50">
        <v>281668858</v>
      </c>
      <c r="D25" s="50">
        <v>3070175000</v>
      </c>
      <c r="E25" s="50">
        <v>2590062592</v>
      </c>
      <c r="F25" s="50">
        <v>18254598840</v>
      </c>
      <c r="G25" s="50">
        <v>55666785306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Preguntas - Respuestas</vt:lpstr>
      <vt:lpstr>Proyeccion Resultados</vt:lpstr>
      <vt:lpstr>Proyeccion Alumnos </vt:lpstr>
      <vt:lpstr>Flujo Caja  Proyectado</vt:lpstr>
      <vt:lpstr>Capex</vt:lpstr>
      <vt:lpstr>Aportes Estatales</vt:lpstr>
      <vt:lpstr>Apertura Cuentas Por cobrar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noah alexander</dc:creator>
  <cp:keywords/>
  <dc:description/>
  <cp:lastModifiedBy>Francisca Rojas Maturana</cp:lastModifiedBy>
  <cp:revision/>
  <dcterms:created xsi:type="dcterms:W3CDTF">2026-07-20T13:12:35Z</dcterms:created>
  <dcterms:modified xsi:type="dcterms:W3CDTF">2026-07-28T02:24:02Z</dcterms:modified>
  <cp:category/>
  <cp:contentStatus/>
</cp:coreProperties>
</file>